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H26" i="1"/>
  <c r="AV26" i="1" s="1"/>
  <c r="BM25" i="1"/>
  <c r="BL25" i="1"/>
  <c r="BK25" i="1" s="1"/>
  <c r="AU25" i="1" s="1"/>
  <c r="AW25" i="1" s="1"/>
  <c r="BJ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F24" i="1"/>
  <c r="AE24" i="1"/>
  <c r="G24" i="1" s="1"/>
  <c r="W24" i="1"/>
  <c r="V24" i="1"/>
  <c r="N24" i="1"/>
  <c r="H24" i="1"/>
  <c r="I24" i="1" s="1"/>
  <c r="BM23" i="1"/>
  <c r="BL23" i="1"/>
  <c r="BJ23" i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G23" i="1" s="1"/>
  <c r="W23" i="1"/>
  <c r="V23" i="1"/>
  <c r="N23" i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H22" i="1" s="1"/>
  <c r="AV22" i="1" s="1"/>
  <c r="W22" i="1"/>
  <c r="V22" i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W21" i="1"/>
  <c r="U21" i="1" s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J19" i="1"/>
  <c r="BK19" i="1" s="1"/>
  <c r="Q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N19" i="1"/>
  <c r="H19" i="1"/>
  <c r="AV19" i="1" s="1"/>
  <c r="AU21" i="1" l="1"/>
  <c r="Q21" i="1"/>
  <c r="AW21" i="1"/>
  <c r="BK23" i="1"/>
  <c r="AU23" i="1" s="1"/>
  <c r="AW23" i="1" s="1"/>
  <c r="U24" i="1"/>
  <c r="Q27" i="1"/>
  <c r="BK30" i="1"/>
  <c r="U22" i="1"/>
  <c r="BK22" i="1"/>
  <c r="U23" i="1"/>
  <c r="BK24" i="1"/>
  <c r="U28" i="1"/>
  <c r="Q29" i="1"/>
  <c r="Y23" i="1"/>
  <c r="AW24" i="1"/>
  <c r="L25" i="1"/>
  <c r="H25" i="1"/>
  <c r="G25" i="1"/>
  <c r="AF25" i="1"/>
  <c r="AU26" i="1"/>
  <c r="AY26" i="1" s="1"/>
  <c r="Q26" i="1"/>
  <c r="AU22" i="1"/>
  <c r="AY22" i="1" s="1"/>
  <c r="Q22" i="1"/>
  <c r="L26" i="1"/>
  <c r="H29" i="1"/>
  <c r="G29" i="1"/>
  <c r="AF29" i="1"/>
  <c r="AV30" i="1"/>
  <c r="AU30" i="1"/>
  <c r="AW30" i="1" s="1"/>
  <c r="Q30" i="1"/>
  <c r="U19" i="1"/>
  <c r="BK20" i="1"/>
  <c r="L22" i="1"/>
  <c r="G22" i="1"/>
  <c r="AF22" i="1"/>
  <c r="I22" i="1"/>
  <c r="BK28" i="1"/>
  <c r="G30" i="1"/>
  <c r="AF30" i="1"/>
  <c r="I30" i="1"/>
  <c r="I19" i="1"/>
  <c r="AF23" i="1"/>
  <c r="H23" i="1"/>
  <c r="AV23" i="1" s="1"/>
  <c r="Y24" i="1"/>
  <c r="H21" i="1"/>
  <c r="L21" i="1" s="1"/>
  <c r="G21" i="1"/>
  <c r="AF21" i="1"/>
  <c r="Q24" i="1"/>
  <c r="AU24" i="1"/>
  <c r="G26" i="1"/>
  <c r="AF26" i="1"/>
  <c r="I26" i="1"/>
  <c r="G19" i="1"/>
  <c r="L19" i="1"/>
  <c r="AF19" i="1"/>
  <c r="AU19" i="1"/>
  <c r="AY19" i="1" s="1"/>
  <c r="L20" i="1"/>
  <c r="H20" i="1"/>
  <c r="AV20" i="1" s="1"/>
  <c r="G20" i="1"/>
  <c r="Q23" i="1"/>
  <c r="Q25" i="1"/>
  <c r="AW26" i="1"/>
  <c r="AF27" i="1"/>
  <c r="I27" i="1"/>
  <c r="L27" i="1"/>
  <c r="H27" i="1"/>
  <c r="AV27" i="1" s="1"/>
  <c r="AY27" i="1" s="1"/>
  <c r="R27" i="1"/>
  <c r="S27" i="1" s="1"/>
  <c r="O27" i="1" s="1"/>
  <c r="M27" i="1" s="1"/>
  <c r="P27" i="1" s="1"/>
  <c r="J27" i="1" s="1"/>
  <c r="K27" i="1" s="1"/>
  <c r="I28" i="1"/>
  <c r="L28" i="1"/>
  <c r="H28" i="1"/>
  <c r="AV28" i="1" s="1"/>
  <c r="G28" i="1"/>
  <c r="L24" i="1"/>
  <c r="AV24" i="1"/>
  <c r="AY24" i="1" s="1"/>
  <c r="I20" i="1" l="1"/>
  <c r="AY23" i="1"/>
  <c r="AW22" i="1"/>
  <c r="Z27" i="1"/>
  <c r="L23" i="1"/>
  <c r="I23" i="1"/>
  <c r="Q20" i="1"/>
  <c r="AU20" i="1"/>
  <c r="AW20" i="1" s="1"/>
  <c r="R30" i="1"/>
  <c r="S30" i="1" s="1"/>
  <c r="Y29" i="1"/>
  <c r="R29" i="1"/>
  <c r="S29" i="1" s="1"/>
  <c r="Y20" i="1"/>
  <c r="Y19" i="1"/>
  <c r="AW19" i="1"/>
  <c r="AV29" i="1"/>
  <c r="AY29" i="1" s="1"/>
  <c r="I29" i="1"/>
  <c r="R22" i="1"/>
  <c r="S22" i="1" s="1"/>
  <c r="Y25" i="1"/>
  <c r="T27" i="1"/>
  <c r="X27" i="1" s="1"/>
  <c r="AA27" i="1"/>
  <c r="AY20" i="1"/>
  <c r="Y26" i="1"/>
  <c r="Y21" i="1"/>
  <c r="Y30" i="1"/>
  <c r="O22" i="1"/>
  <c r="M22" i="1" s="1"/>
  <c r="P22" i="1" s="1"/>
  <c r="J22" i="1" s="1"/>
  <c r="K22" i="1" s="1"/>
  <c r="Y22" i="1"/>
  <c r="AY30" i="1"/>
  <c r="L29" i="1"/>
  <c r="R26" i="1"/>
  <c r="S26" i="1" s="1"/>
  <c r="AV25" i="1"/>
  <c r="AY25" i="1" s="1"/>
  <c r="I25" i="1"/>
  <c r="R21" i="1"/>
  <c r="S21" i="1" s="1"/>
  <c r="R25" i="1"/>
  <c r="S25" i="1" s="1"/>
  <c r="R24" i="1"/>
  <c r="S24" i="1" s="1"/>
  <c r="Y28" i="1"/>
  <c r="R23" i="1"/>
  <c r="S23" i="1" s="1"/>
  <c r="R19" i="1"/>
  <c r="S19" i="1" s="1"/>
  <c r="AV21" i="1"/>
  <c r="AY21" i="1" s="1"/>
  <c r="I21" i="1"/>
  <c r="Q28" i="1"/>
  <c r="AU28" i="1"/>
  <c r="AW28" i="1" s="1"/>
  <c r="AB27" i="1" l="1"/>
  <c r="T24" i="1"/>
  <c r="X24" i="1" s="1"/>
  <c r="AA24" i="1"/>
  <c r="O24" i="1"/>
  <c r="M24" i="1" s="1"/>
  <c r="P24" i="1" s="1"/>
  <c r="J24" i="1" s="1"/>
  <c r="K24" i="1" s="1"/>
  <c r="Z24" i="1"/>
  <c r="T19" i="1"/>
  <c r="X19" i="1" s="1"/>
  <c r="AA19" i="1"/>
  <c r="Z19" i="1"/>
  <c r="T21" i="1"/>
  <c r="X21" i="1" s="1"/>
  <c r="AA21" i="1"/>
  <c r="AB21" i="1" s="1"/>
  <c r="Z21" i="1"/>
  <c r="O21" i="1"/>
  <c r="M21" i="1" s="1"/>
  <c r="P21" i="1" s="1"/>
  <c r="J21" i="1" s="1"/>
  <c r="K21" i="1" s="1"/>
  <c r="AY28" i="1"/>
  <c r="AA22" i="1"/>
  <c r="T22" i="1"/>
  <c r="X22" i="1" s="1"/>
  <c r="Z22" i="1"/>
  <c r="O19" i="1"/>
  <c r="M19" i="1" s="1"/>
  <c r="P19" i="1" s="1"/>
  <c r="J19" i="1" s="1"/>
  <c r="K19" i="1" s="1"/>
  <c r="T29" i="1"/>
  <c r="X29" i="1" s="1"/>
  <c r="AA29" i="1"/>
  <c r="Z29" i="1"/>
  <c r="AA30" i="1"/>
  <c r="AB30" i="1" s="1"/>
  <c r="T30" i="1"/>
  <c r="X30" i="1" s="1"/>
  <c r="Z30" i="1"/>
  <c r="R28" i="1"/>
  <c r="S28" i="1" s="1"/>
  <c r="T25" i="1"/>
  <c r="X25" i="1" s="1"/>
  <c r="AA25" i="1"/>
  <c r="Z25" i="1"/>
  <c r="AA26" i="1"/>
  <c r="T26" i="1"/>
  <c r="X26" i="1" s="1"/>
  <c r="Z26" i="1"/>
  <c r="T23" i="1"/>
  <c r="X23" i="1" s="1"/>
  <c r="AA23" i="1"/>
  <c r="Z23" i="1"/>
  <c r="O23" i="1"/>
  <c r="M23" i="1" s="1"/>
  <c r="P23" i="1" s="1"/>
  <c r="J23" i="1" s="1"/>
  <c r="K23" i="1" s="1"/>
  <c r="O30" i="1"/>
  <c r="M30" i="1" s="1"/>
  <c r="P30" i="1" s="1"/>
  <c r="J30" i="1" s="1"/>
  <c r="K30" i="1" s="1"/>
  <c r="O26" i="1"/>
  <c r="M26" i="1" s="1"/>
  <c r="P26" i="1" s="1"/>
  <c r="J26" i="1" s="1"/>
  <c r="K26" i="1" s="1"/>
  <c r="O25" i="1"/>
  <c r="M25" i="1" s="1"/>
  <c r="P25" i="1" s="1"/>
  <c r="J25" i="1" s="1"/>
  <c r="K25" i="1" s="1"/>
  <c r="O29" i="1"/>
  <c r="M29" i="1" s="1"/>
  <c r="P29" i="1" s="1"/>
  <c r="J29" i="1" s="1"/>
  <c r="K29" i="1" s="1"/>
  <c r="R20" i="1"/>
  <c r="S20" i="1" s="1"/>
  <c r="AB25" i="1" l="1"/>
  <c r="T20" i="1"/>
  <c r="X20" i="1" s="1"/>
  <c r="AA20" i="1"/>
  <c r="Z20" i="1"/>
  <c r="O20" i="1"/>
  <c r="M20" i="1" s="1"/>
  <c r="P20" i="1" s="1"/>
  <c r="J20" i="1" s="1"/>
  <c r="K20" i="1" s="1"/>
  <c r="AB23" i="1"/>
  <c r="AB29" i="1"/>
  <c r="AB19" i="1"/>
  <c r="AB24" i="1"/>
  <c r="T28" i="1"/>
  <c r="X28" i="1" s="1"/>
  <c r="AA28" i="1"/>
  <c r="Z28" i="1"/>
  <c r="O28" i="1"/>
  <c r="M28" i="1" s="1"/>
  <c r="P28" i="1" s="1"/>
  <c r="J28" i="1" s="1"/>
  <c r="K28" i="1" s="1"/>
  <c r="AB26" i="1"/>
  <c r="AB22" i="1"/>
  <c r="AB28" i="1" l="1"/>
  <c r="AB20" i="1"/>
</calcChain>
</file>

<file path=xl/sharedStrings.xml><?xml version="1.0" encoding="utf-8"?>
<sst xmlns="http://schemas.openxmlformats.org/spreadsheetml/2006/main" count="891" uniqueCount="425">
  <si>
    <t>File opened</t>
  </si>
  <si>
    <t>2020-09-11 09:54:08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</si>
  <si>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</si>
  <si>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</si>
  <si>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</si>
  <si>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</si>
  <si>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</si>
  <si>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</si>
  <si>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</si>
  <si>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</si>
  <si>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</si>
  <si>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</si>
  <si>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</si>
  <si>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{"h2oaspan2b": "0.0948874", "oxygen": "21", "flowmeterzero": "1.06113", "co2aspanconc1": "993", "h2oaspan2": "0", "tazero": "0.197292", "h2oaspan2a": "0.0933829", "co2aspanconc2": "296.7", "h2obspan2b": "0.0952042", "co2bspanconc2": "296.7", "co2bzero": "0.862588", "h2obzero": "1.06811", "flowazero": "0.28716", "co2bspan2b": "0.180118", "h2obspanconc2": "0", "h2oaspanconc1": "19.45", "chamberpressurezero": "2.59421", "h2obspan2": "0", "tbzero": "0.155348", "h2oaspanconc2": "0", "ssb_ref": "37590.7", "h2obspan1": "1.02611", "h2oaspan1": "1.01611", "co2bspan1": "0.957744", "co2bspan2": "-0.0264927", "co2aspan1": "0.959104", "co2aspan2a": "0.188041", "flowbzero": "0.30082", "ssa_ref": "32565.6", "co2aspan2b": "0.179462", "h2obspanconc1": "19.45", "h2oazero": "1.05097", "co2bspan2a": "0.189054", "co2aspan2": "-0.0251474", "h2obspan2a": "0.0927813", "co2bspanconc1": "993", "co2azero": "0.870173"}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</si>
  <si>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</si>
  <si>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</si>
  <si>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</si>
  <si>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</si>
  <si>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</si>
  <si>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</si>
  <si>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</si>
  <si>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</si>
  <si>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</si>
  <si>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09:54:08</t>
  </si>
  <si>
    <t>Stability Definition:	CO2_r (Meas): Slp&lt;0.1 Per=20	H2O_s (Meas): Slp&lt;0.5 Per=20	H2O_r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</si>
  <si>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</si>
  <si>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</si>
  <si>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</si>
  <si>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</si>
  <si>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</si>
  <si>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</si>
  <si>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</si>
  <si>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</si>
  <si>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</si>
  <si>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</si>
  <si>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</si>
  <si>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</si>
  <si>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</si>
  <si>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</si>
  <si>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</si>
  <si>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</si>
  <si>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</si>
  <si>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</si>
  <si>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</si>
  <si>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</si>
  <si>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</si>
  <si>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</si>
  <si>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</si>
  <si>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</si>
  <si>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</si>
  <si>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</si>
  <si>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</si>
  <si>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</si>
  <si>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</si>
  <si>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</si>
  <si>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</si>
  <si>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</si>
  <si>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</si>
  <si>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</si>
  <si>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</si>
  <si>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</si>
  <si>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</si>
  <si>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</si>
  <si>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</si>
  <si>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</si>
  <si>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</si>
  <si>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</si>
  <si>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</si>
  <si>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</si>
  <si>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</si>
  <si>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</si>
  <si>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</si>
  <si>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</si>
  <si>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</si>
  <si>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</si>
  <si>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</si>
  <si>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</si>
  <si>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</si>
  <si>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</si>
  <si>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</si>
  <si>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</si>
  <si>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</si>
  <si>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</si>
  <si>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</si>
  <si>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</si>
  <si>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</si>
  <si>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</si>
  <si>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</si>
  <si>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</si>
  <si>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</si>
  <si>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</si>
  <si>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</si>
  <si>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</si>
  <si>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</si>
  <si>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</si>
  <si>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</si>
  <si>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</si>
  <si>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</si>
  <si>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</si>
  <si>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</si>
  <si>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</si>
  <si>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</si>
  <si>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</si>
  <si>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</si>
  <si>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</si>
  <si>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</si>
  <si>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</si>
  <si>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</si>
  <si>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</si>
  <si>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</si>
  <si>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</si>
  <si>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</si>
  <si>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</si>
  <si>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</si>
  <si>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</si>
  <si>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</si>
  <si>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</si>
  <si>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</si>
  <si>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</si>
  <si>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</si>
  <si>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</si>
  <si>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</si>
  <si>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</si>
  <si>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</si>
  <si>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</si>
  <si>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</si>
  <si>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</si>
  <si>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</si>
  <si>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</si>
  <si>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</si>
  <si>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</si>
  <si>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</si>
  <si>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</si>
  <si>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</si>
  <si>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</si>
  <si>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</si>
  <si>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</si>
  <si>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</si>
  <si>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</si>
  <si>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</si>
  <si>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</si>
  <si>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</si>
  <si>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</si>
  <si>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</si>
  <si>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</si>
  <si>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</si>
  <si>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</si>
  <si>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</si>
  <si>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</si>
  <si>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</si>
  <si>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</si>
  <si>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</si>
  <si>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</si>
  <si>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</si>
  <si>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</si>
  <si>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</si>
  <si>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</si>
  <si>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</si>
  <si>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</si>
  <si>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</si>
  <si>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</si>
  <si>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</si>
  <si>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</si>
  <si>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</si>
  <si>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</si>
  <si>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</si>
  <si>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</si>
  <si>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</si>
  <si>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</si>
  <si>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</si>
  <si>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</si>
  <si>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</si>
  <si>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</si>
  <si>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</si>
  <si>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</si>
  <si>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</si>
  <si>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</si>
  <si>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</si>
  <si>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</si>
  <si>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</si>
  <si>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</si>
  <si>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</si>
  <si>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</si>
  <si>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</si>
  <si>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</si>
  <si>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</si>
  <si>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</si>
  <si>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</si>
  <si>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</si>
  <si>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</si>
  <si>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</si>
  <si>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</si>
  <si>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</si>
  <si>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</si>
  <si>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</si>
  <si>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</si>
  <si>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</si>
  <si>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</si>
  <si>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</si>
  <si>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</si>
  <si>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</si>
  <si>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</si>
  <si>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</si>
  <si>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</si>
  <si>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</si>
  <si>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</si>
  <si>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</si>
  <si>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</si>
  <si>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</si>
  <si>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</si>
  <si>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</si>
  <si>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</si>
  <si>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</si>
  <si>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</si>
  <si>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</si>
  <si>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</si>
  <si>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</si>
  <si>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</si>
  <si>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</si>
  <si>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</si>
  <si>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</si>
  <si>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</si>
  <si>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</si>
  <si>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</si>
  <si>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</si>
  <si>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</si>
  <si>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</si>
  <si>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</si>
  <si>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</si>
  <si>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</si>
  <si>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</si>
  <si>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</si>
  <si>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</si>
  <si>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</si>
  <si>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</si>
  <si>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</si>
  <si>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</si>
  <si>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</si>
  <si>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</si>
  <si>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</si>
  <si>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</si>
  <si>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</si>
  <si>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</si>
  <si>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</si>
  <si>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</si>
  <si>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</si>
  <si>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</si>
  <si>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</si>
  <si>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</si>
  <si>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</si>
  <si>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</si>
  <si>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</si>
  <si>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</si>
  <si>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</si>
  <si>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</si>
  <si>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</si>
  <si>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</si>
  <si>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</si>
  <si>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</si>
  <si>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</si>
  <si>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</si>
  <si>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</si>
  <si>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</si>
  <si>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</si>
  <si>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</si>
  <si>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</si>
  <si>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</si>
  <si>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</si>
  <si>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</si>
  <si>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</si>
  <si>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</si>
  <si>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</si>
  <si>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</si>
  <si>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</si>
  <si>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</si>
  <si>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</si>
  <si>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</si>
  <si>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</si>
  <si>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</si>
  <si>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</si>
  <si>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</si>
  <si>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AccH2O_hum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</si>
  <si>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</si>
  <si>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</si>
  <si>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</si>
  <si>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</si>
  <si>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</si>
  <si>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</si>
  <si>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</si>
  <si>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</si>
  <si>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</si>
  <si>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</si>
  <si>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</si>
  <si>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</si>
  <si>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</si>
  <si>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</si>
  <si>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</si>
  <si>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</si>
  <si>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</si>
  <si>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</si>
  <si>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</si>
  <si>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</si>
  <si>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</si>
  <si>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</si>
  <si>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</si>
  <si>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</si>
  <si>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</si>
  <si>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</si>
  <si>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</si>
  <si>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</si>
  <si>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</si>
  <si>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</si>
  <si>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</si>
  <si>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</si>
  <si>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</si>
  <si>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</si>
  <si>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</si>
  <si>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</si>
  <si>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</si>
  <si>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</si>
  <si>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</si>
  <si>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</si>
  <si>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</si>
  <si>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</si>
  <si>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</si>
  <si>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</si>
  <si>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</si>
  <si>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</si>
  <si>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</si>
  <si>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</si>
  <si>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</si>
  <si>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</si>
  <si>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</si>
  <si>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</si>
  <si>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</si>
  <si>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</si>
  <si>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</si>
  <si>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</si>
  <si>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</si>
  <si>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</si>
  <si>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</si>
  <si>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</si>
  <si>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</si>
  <si>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</si>
  <si>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</si>
  <si>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</si>
  <si>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</si>
  <si>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</si>
  <si>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</si>
  <si>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</si>
  <si>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</si>
  <si>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</si>
  <si>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</si>
  <si>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</si>
  <si>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</si>
  <si>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</si>
  <si>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</si>
  <si>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</si>
  <si>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</si>
  <si>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</si>
  <si>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MPF-2075-20161005-13_32_33</t>
  </si>
  <si>
    <t>11111111</t>
  </si>
  <si>
    <t>oooooooo</t>
  </si>
  <si>
    <t>off</t>
  </si>
  <si>
    <t>20200911 10:11:51</t>
  </si>
  <si>
    <t>10:11:51</t>
  </si>
  <si>
    <t>MPF-2078-20161005-13_59_08</t>
  </si>
  <si>
    <t>DARK-2079-20161005-13_59_10</t>
  </si>
  <si>
    <t>10:11:24</t>
  </si>
  <si>
    <t>4/4</t>
  </si>
  <si>
    <t>20200911 10:13:24</t>
  </si>
  <si>
    <t>10:13:24</t>
  </si>
  <si>
    <t>MPF-2080-20161005-14_00_41</t>
  </si>
  <si>
    <t>DARK-2081-20161005-14_00_43</t>
  </si>
  <si>
    <t>10:12:51</t>
  </si>
  <si>
    <t>20200911 10:14:58</t>
  </si>
  <si>
    <t>10:14:58</t>
  </si>
  <si>
    <t>MPF-2082-20161005-14_02_15</t>
  </si>
  <si>
    <t>DARK-2083-20161005-14_02_17</t>
  </si>
  <si>
    <t>10:14:31</t>
  </si>
  <si>
    <t>20200911 10:16:26</t>
  </si>
  <si>
    <t>10:16:26</t>
  </si>
  <si>
    <t>MPF-2084-20161005-14_03_43</t>
  </si>
  <si>
    <t>DARK-2085-20161005-14_03_45</t>
  </si>
  <si>
    <t>10:15:59</t>
  </si>
  <si>
    <t>20200911 10:17:53</t>
  </si>
  <si>
    <t>10:17:53</t>
  </si>
  <si>
    <t>MPF-2086-20161005-14_05_10</t>
  </si>
  <si>
    <t>DARK-2087-20161005-14_05_12</t>
  </si>
  <si>
    <t>10:17:26</t>
  </si>
  <si>
    <t>20200911 10:19:19</t>
  </si>
  <si>
    <t>10:19:19</t>
  </si>
  <si>
    <t>MPF-2088-20161005-14_06_36</t>
  </si>
  <si>
    <t>DARK-2089-20161005-14_06_38</t>
  </si>
  <si>
    <t>10:18:52</t>
  </si>
  <si>
    <t>20200911 10:20:42</t>
  </si>
  <si>
    <t>10:20:42</t>
  </si>
  <si>
    <t>MPF-2090-20161005-14_07_59</t>
  </si>
  <si>
    <t>DARK-2091-20161005-14_08_01</t>
  </si>
  <si>
    <t>10:20:15</t>
  </si>
  <si>
    <t>20200911 10:22:11</t>
  </si>
  <si>
    <t>10:22:11</t>
  </si>
  <si>
    <t>MPF-2092-20161005-14_09_28</t>
  </si>
  <si>
    <t>DARK-2093-20161005-14_09_30</t>
  </si>
  <si>
    <t>10:21:45</t>
  </si>
  <si>
    <t>20200911 10:23:36</t>
  </si>
  <si>
    <t>10:23:36</t>
  </si>
  <si>
    <t>MPF-2094-20161005-14_10_53</t>
  </si>
  <si>
    <t>DARK-2095-20161005-14_10_55</t>
  </si>
  <si>
    <t>10:23:09</t>
  </si>
  <si>
    <t>20200911 10:25:06</t>
  </si>
  <si>
    <t>10:25:06</t>
  </si>
  <si>
    <t>MPF-2096-20161005-14_12_23</t>
  </si>
  <si>
    <t>DARK-2097-20161005-14_12_25</t>
  </si>
  <si>
    <t>10:24:36</t>
  </si>
  <si>
    <t>20200911 10:26:31</t>
  </si>
  <si>
    <t>10:26:31</t>
  </si>
  <si>
    <t>MPF-2098-20161005-14_13_48</t>
  </si>
  <si>
    <t>-</t>
  </si>
  <si>
    <t>10:26:04</t>
  </si>
  <si>
    <t>20200911 11:13:21</t>
  </si>
  <si>
    <t>11:13:21</t>
  </si>
  <si>
    <t>MPF-2099-20161005-15_00_39</t>
  </si>
  <si>
    <t>11:13:37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</si>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</sst>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1599837111</v>
      </c>
      <c r="C19">
        <v>360</v>
      </c>
      <c r="D19" t="s">
        <v>364</v>
      </c>
      <c r="E19" t="s">
        <v>365</v>
      </c>
      <c r="F19">
        <v>1599837111</v>
      </c>
      <c r="G19">
        <f t="shared" ref="G19:G30" si="0">BU19*AE19*(BQ19-BR19)/(100*$B$7*(1000-AE19*BQ19))</f>
        <v>5.5481175139325805E-3</v>
      </c>
      <c r="H19">
        <f t="shared" ref="H19:H30" si="1">BU19*AE19*(BP19-BO19*(1000-AE19*BR19)/(1000-AE19*BQ19))/(100*$B$7)</f>
        <v>21.907229548716128</v>
      </c>
      <c r="I19">
        <f t="shared" ref="I19:I30" si="2">BO19 - IF(AE19&gt;1, H19*$B$7*100/(AG19*CC19), 0)</f>
        <v>371.27097563484159</v>
      </c>
      <c r="J19">
        <f t="shared" ref="J19:J30" si="3">((P19-G19/2)*I19-H19)/(P19+G19/2)</f>
        <v>274.28530896710419</v>
      </c>
      <c r="K19">
        <f t="shared" ref="K19:K30" si="4">J19*(BV19+BW19)/1000</f>
        <v>27.821244208959065</v>
      </c>
      <c r="L19">
        <f t="shared" ref="L19:L30" si="5">(BO19 - IF(AE19&gt;1, H19*$B$7*100/(AG19*CC19), 0))*(BV19+BW19)/1000</f>
        <v>37.658671985506274</v>
      </c>
      <c r="M19">
        <f t="shared" ref="M19:M30" si="6">2/((1/O19-1/N19)+SIGN(O19)*SQRT((1/O19-1/N19)*(1/O19-1/N19) + 4*$C$7/(($C$7+1)*($C$7+1))*(2*1/O19*1/N19-1/N19*1/N19)))</f>
        <v>0.42539204034906425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2.2819621391447766</v>
      </c>
      <c r="O19">
        <f t="shared" ref="O19:O30" si="8">G19*(1000-(1000*0.61365*EXP(17.502*S19/(240.97+S19))/(BV19+BW19)+BQ19)/2)/(1000*0.61365*EXP(17.502*S19/(240.97+S19))/(BV19+BW19)-BQ19)</f>
        <v>0.38574812074229431</v>
      </c>
      <c r="P19">
        <f t="shared" ref="P19:P30" si="9">1/(($C$7+1)/(M19/1.6)+1/(N19/1.37)) + $C$7/(($C$7+1)/(M19/1.6) + $C$7/(N19/1.37))</f>
        <v>0.24434580312076162</v>
      </c>
      <c r="Q19">
        <f t="shared" ref="Q19:Q30" si="10">(BK19*BM19)</f>
        <v>209.70056960970626</v>
      </c>
      <c r="R19">
        <f t="shared" ref="R19:R30" si="11">(BX19+(Q19+2*0.95*0.0000000567*(((BX19+$B$9)+273)^4-(BX19+273)^4)-44100*G19)/(1.84*29.3*N19+8*0.95*0.0000000567*(BX19+273)^3))</f>
        <v>24.955299728189239</v>
      </c>
      <c r="S19">
        <f t="shared" ref="S19:S30" si="12">($C$9*BY19+$D$9*BZ19+$E$9*R19)</f>
        <v>24.754100000000001</v>
      </c>
      <c r="T19">
        <f t="shared" ref="T19:T30" si="13">0.61365*EXP(17.502*S19/(240.97+S19))</f>
        <v>3.1333599766170512</v>
      </c>
      <c r="U19">
        <f t="shared" ref="U19:U30" si="14">(V19/W19*100)</f>
        <v>53.072202705700718</v>
      </c>
      <c r="V19">
        <f t="shared" ref="V19:V30" si="15">BQ19*(BV19+BW19)/1000</f>
        <v>1.7093180347518602</v>
      </c>
      <c r="W19">
        <f t="shared" ref="W19:W30" si="16">0.61365*EXP(17.502*BX19/(240.97+BX19))</f>
        <v>3.2207407034346716</v>
      </c>
      <c r="X19">
        <f t="shared" ref="X19:X30" si="17">(T19-BQ19*(BV19+BW19)/1000)</f>
        <v>1.4240419418651911</v>
      </c>
      <c r="Y19">
        <f t="shared" ref="Y19:Y30" si="18">(-G19*44100)</f>
        <v>-244.67198236442681</v>
      </c>
      <c r="Z19">
        <f t="shared" ref="Z19:Z30" si="19">2*29.3*N19*0.92*(BX19-S19)</f>
        <v>56.751498394662647</v>
      </c>
      <c r="AA19">
        <f t="shared" ref="AA19:AA30" si="20">2*0.95*0.0000000567*(((BX19+$B$9)+273)^4-(S19+273)^4)</f>
        <v>5.2597182668820421</v>
      </c>
      <c r="AB19">
        <f t="shared" ref="AB19:AB30" si="21">Q19+AA19+Y19+Z19</f>
        <v>27.039803906824133</v>
      </c>
      <c r="AC19">
        <v>12</v>
      </c>
      <c r="AD19">
        <v>2</v>
      </c>
      <c r="AE19">
        <f t="shared" ref="AE19:AE30" si="22">IF(AC19*$H$15&gt;=AG19,1,(AG19/(AG19-AC19*$H$15)))</f>
        <v>1.0004451303011677</v>
      </c>
      <c r="AF19">
        <f t="shared" ref="AF19:AF30" si="23">(AE19-1)*100</f>
        <v>4.4513030116766217E-2</v>
      </c>
      <c r="AG19">
        <f t="shared" ref="AG19:AG30" si="24">MAX(0,($B$15+$C$15*CC19)/(1+$D$15*CC19)*BV19/(BX19+273)*$E$15)</f>
        <v>53940.796805438906</v>
      </c>
      <c r="AH19" t="s">
        <v>360</v>
      </c>
      <c r="AI19">
        <v>10245.9</v>
      </c>
      <c r="AJ19">
        <v>649.98461538461504</v>
      </c>
      <c r="AK19">
        <v>3171.93</v>
      </c>
      <c r="AL19">
        <f t="shared" ref="AL19:AL30" si="25">AK19-AJ19</f>
        <v>2521.9453846153847</v>
      </c>
      <c r="AM19">
        <f t="shared" ref="AM19:AM30" si="26">AL19/AK19</f>
        <v>0.79508229520051976</v>
      </c>
      <c r="AN19">
        <v>-1.35899133596207</v>
      </c>
      <c r="AO19" t="s">
        <v>366</v>
      </c>
      <c r="AP19">
        <v>10240.200000000001</v>
      </c>
      <c r="AQ19">
        <v>1117.6569230769201</v>
      </c>
      <c r="AR19">
        <v>1611.78</v>
      </c>
      <c r="AS19">
        <f t="shared" ref="AS19:AS30" si="27">1-AQ19/AR19</f>
        <v>0.30656980290305125</v>
      </c>
      <c r="AT19">
        <v>0.5</v>
      </c>
      <c r="AU19">
        <f t="shared" ref="AU19:AU30" si="28">BK19</f>
        <v>1093.0278001760266</v>
      </c>
      <c r="AV19">
        <f t="shared" ref="AV19:AV30" si="29">H19</f>
        <v>21.907229548716128</v>
      </c>
      <c r="AW19">
        <f t="shared" ref="AW19:AW30" si="30">AS19*AT19*AU19</f>
        <v>167.54465863376009</v>
      </c>
      <c r="AX19">
        <f t="shared" ref="AX19:AX30" si="31">BC19/AR19</f>
        <v>0.56301108091675034</v>
      </c>
      <c r="AY19">
        <f t="shared" ref="AY19:AY30" si="32">(AV19-AN19)/AU19</f>
        <v>2.1286028480640009E-2</v>
      </c>
      <c r="AZ19">
        <f t="shared" ref="AZ19:AZ30" si="33">(AK19-AR19)/AR19</f>
        <v>0.96796709228306588</v>
      </c>
      <c r="BA19" t="s">
        <v>367</v>
      </c>
      <c r="BB19">
        <v>704.33</v>
      </c>
      <c r="BC19">
        <f t="shared" ref="BC19:BC30" si="34">AR19-BB19</f>
        <v>907.44999999999993</v>
      </c>
      <c r="BD19">
        <f t="shared" ref="BD19:BD30" si="35">(AR19-AQ19)/(AR19-BB19)</f>
        <v>0.54451824003865767</v>
      </c>
      <c r="BE19">
        <f t="shared" ref="BE19:BE30" si="36">(AK19-AR19)/(AK19-BB19)</f>
        <v>0.63225401199546116</v>
      </c>
      <c r="BF19">
        <f t="shared" ref="BF19:BF30" si="37">(AR19-AQ19)/(AR19-AJ19)</f>
        <v>0.51375072580606751</v>
      </c>
      <c r="BG19">
        <f t="shared" ref="BG19:BG30" si="38">(AK19-AR19)/(AK19-AJ19)</f>
        <v>0.61862957442194344</v>
      </c>
      <c r="BH19">
        <f t="shared" ref="BH19:BH30" si="39">(BD19*BB19/AQ19)</f>
        <v>0.34314692110580064</v>
      </c>
      <c r="BI19">
        <f t="shared" ref="BI19:BI30" si="40">(1-BH19)</f>
        <v>0.6568530788941993</v>
      </c>
      <c r="BJ19">
        <f t="shared" ref="BJ19:BJ30" si="41">$B$13*CD19+$C$13*CE19+$F$13*CP19*(1-CS19)</f>
        <v>1299.79</v>
      </c>
      <c r="BK19">
        <f t="shared" ref="BK19:BK30" si="42">BJ19*BL19</f>
        <v>1093.0278001760266</v>
      </c>
      <c r="BL19">
        <f t="shared" ref="BL19:BL30" si="43">($B$13*$D$11+$C$13*$D$11+$F$13*((DC19+CU19)/MAX(DC19+CU19+DD19, 0.1)*$I$11+DD19/MAX(DC19+CU19+DD19, 0.1)*$J$11))/($B$13+$C$13+$F$13)</f>
        <v>0.84092645748622985</v>
      </c>
      <c r="BM19">
        <f t="shared" ref="BM19:BM30" si="44">($B$13*$K$11+$C$13*$K$11+$F$13*((DC19+CU19)/MAX(DC19+CU19+DD19, 0.1)*$P$11+DD19/MAX(DC19+CU19+DD19, 0.1)*$Q$11))/($B$13+$C$13+$F$13)</f>
        <v>0.19185291497246001</v>
      </c>
      <c r="BN19">
        <v>1599837111</v>
      </c>
      <c r="BO19">
        <v>371.27100000000002</v>
      </c>
      <c r="BP19">
        <v>400.01900000000001</v>
      </c>
      <c r="BQ19">
        <v>16.851900000000001</v>
      </c>
      <c r="BR19">
        <v>10.3095</v>
      </c>
      <c r="BS19">
        <v>371.38200000000001</v>
      </c>
      <c r="BT19">
        <v>17.171800000000001</v>
      </c>
      <c r="BU19">
        <v>500.01400000000001</v>
      </c>
      <c r="BV19">
        <v>101.393</v>
      </c>
      <c r="BW19">
        <v>3.8769400000000002E-2</v>
      </c>
      <c r="BX19">
        <v>25.215399999999999</v>
      </c>
      <c r="BY19">
        <v>24.754100000000001</v>
      </c>
      <c r="BZ19">
        <v>999.9</v>
      </c>
      <c r="CA19">
        <v>0</v>
      </c>
      <c r="CB19">
        <v>0</v>
      </c>
      <c r="CC19">
        <v>10001.200000000001</v>
      </c>
      <c r="CD19">
        <v>0</v>
      </c>
      <c r="CE19">
        <v>10.2895</v>
      </c>
      <c r="CF19">
        <v>-28.748000000000001</v>
      </c>
      <c r="CG19">
        <v>377.63499999999999</v>
      </c>
      <c r="CH19">
        <v>404.18599999999998</v>
      </c>
      <c r="CI19">
        <v>6.5424699999999998</v>
      </c>
      <c r="CJ19">
        <v>400.01900000000001</v>
      </c>
      <c r="CK19">
        <v>10.3095</v>
      </c>
      <c r="CL19">
        <v>1.7086600000000001</v>
      </c>
      <c r="CM19">
        <v>1.0452999999999999</v>
      </c>
      <c r="CN19">
        <v>14.9754</v>
      </c>
      <c r="CO19">
        <v>7.5636299999999999</v>
      </c>
      <c r="CP19">
        <v>1299.79</v>
      </c>
      <c r="CQ19">
        <v>0.96899900000000005</v>
      </c>
      <c r="CR19">
        <v>3.10006E-2</v>
      </c>
      <c r="CS19">
        <v>0</v>
      </c>
      <c r="CT19">
        <v>1115.27</v>
      </c>
      <c r="CU19">
        <v>4.9998100000000001</v>
      </c>
      <c r="CV19">
        <v>14631.5</v>
      </c>
      <c r="CW19">
        <v>10975.6</v>
      </c>
      <c r="CX19">
        <v>40.186999999999998</v>
      </c>
      <c r="CY19">
        <v>42</v>
      </c>
      <c r="CZ19">
        <v>41.186999999999998</v>
      </c>
      <c r="DA19">
        <v>41.436999999999998</v>
      </c>
      <c r="DB19">
        <v>42.25</v>
      </c>
      <c r="DC19">
        <v>1254.6500000000001</v>
      </c>
      <c r="DD19">
        <v>40.14</v>
      </c>
      <c r="DE19">
        <v>0</v>
      </c>
      <c r="DF19">
        <v>359.700000047684</v>
      </c>
      <c r="DG19">
        <v>0</v>
      </c>
      <c r="DH19">
        <v>1117.6569230769201</v>
      </c>
      <c r="DI19">
        <v>-21.7278632601632</v>
      </c>
      <c r="DJ19">
        <v>-279.77777784486102</v>
      </c>
      <c r="DK19">
        <v>14668.7730769231</v>
      </c>
      <c r="DL19">
        <v>15</v>
      </c>
      <c r="DM19">
        <v>1599837084</v>
      </c>
      <c r="DN19" t="s">
        <v>368</v>
      </c>
      <c r="DO19">
        <v>1599837074</v>
      </c>
      <c r="DP19">
        <v>1599837084</v>
      </c>
      <c r="DQ19">
        <v>29</v>
      </c>
      <c r="DR19">
        <v>-1.2E-2</v>
      </c>
      <c r="DS19">
        <v>6.0000000000000001E-3</v>
      </c>
      <c r="DT19">
        <v>-0.111</v>
      </c>
      <c r="DU19">
        <v>-0.32</v>
      </c>
      <c r="DV19">
        <v>400</v>
      </c>
      <c r="DW19">
        <v>10</v>
      </c>
      <c r="DX19">
        <v>0.05</v>
      </c>
      <c r="DY19">
        <v>0.01</v>
      </c>
      <c r="DZ19">
        <v>399.98902439024403</v>
      </c>
      <c r="EA19">
        <v>-1.2731707315933699E-2</v>
      </c>
      <c r="EB19">
        <v>2.1507216945146099E-2</v>
      </c>
      <c r="EC19">
        <v>1</v>
      </c>
      <c r="ED19">
        <v>371.29622580645201</v>
      </c>
      <c r="EE19">
        <v>-0.37804838709715</v>
      </c>
      <c r="EF19">
        <v>3.0552661757671198E-2</v>
      </c>
      <c r="EG19">
        <v>1</v>
      </c>
      <c r="EH19">
        <v>10.306743902439001</v>
      </c>
      <c r="EI19">
        <v>1.21149825783877E-2</v>
      </c>
      <c r="EJ19">
        <v>1.22196339023197E-3</v>
      </c>
      <c r="EK19">
        <v>1</v>
      </c>
      <c r="EL19">
        <v>16.8423219512195</v>
      </c>
      <c r="EM19">
        <v>0.100105923344962</v>
      </c>
      <c r="EN19">
        <v>1.60177571006122E-2</v>
      </c>
      <c r="EO19">
        <v>1</v>
      </c>
      <c r="EP19">
        <v>4</v>
      </c>
      <c r="EQ19">
        <v>4</v>
      </c>
      <c r="ER19" t="s">
        <v>369</v>
      </c>
      <c r="ES19">
        <v>2.99959</v>
      </c>
      <c r="ET19">
        <v>2.6329799999999999</v>
      </c>
      <c r="EU19">
        <v>9.5584000000000002E-2</v>
      </c>
      <c r="EV19">
        <v>0.101642</v>
      </c>
      <c r="EW19">
        <v>8.6755700000000005E-2</v>
      </c>
      <c r="EX19">
        <v>5.8976300000000002E-2</v>
      </c>
      <c r="EY19">
        <v>28606.3</v>
      </c>
      <c r="EZ19">
        <v>32113.5</v>
      </c>
      <c r="FA19">
        <v>27629.1</v>
      </c>
      <c r="FB19">
        <v>30940.400000000001</v>
      </c>
      <c r="FC19">
        <v>35388.400000000001</v>
      </c>
      <c r="FD19">
        <v>40056.800000000003</v>
      </c>
      <c r="FE19">
        <v>40811.800000000003</v>
      </c>
      <c r="FF19">
        <v>45557.5</v>
      </c>
      <c r="FG19">
        <v>1.99465</v>
      </c>
      <c r="FH19">
        <v>2.0178199999999999</v>
      </c>
      <c r="FI19">
        <v>7.2784699999999994E-2</v>
      </c>
      <c r="FJ19">
        <v>0</v>
      </c>
      <c r="FK19">
        <v>23.558299999999999</v>
      </c>
      <c r="FL19">
        <v>999.9</v>
      </c>
      <c r="FM19">
        <v>40.061999999999998</v>
      </c>
      <c r="FN19">
        <v>26.777999999999999</v>
      </c>
      <c r="FO19">
        <v>13.958299999999999</v>
      </c>
      <c r="FP19">
        <v>61.677</v>
      </c>
      <c r="FQ19">
        <v>29.306899999999999</v>
      </c>
      <c r="FR19">
        <v>1</v>
      </c>
      <c r="FS19">
        <v>-0.14754300000000001</v>
      </c>
      <c r="FT19">
        <v>0.92674000000000001</v>
      </c>
      <c r="FU19">
        <v>20.1968</v>
      </c>
      <c r="FV19">
        <v>5.2237299999999998</v>
      </c>
      <c r="FW19">
        <v>12.027200000000001</v>
      </c>
      <c r="FX19">
        <v>4.9597499999999997</v>
      </c>
      <c r="FY19">
        <v>3.3010000000000002</v>
      </c>
      <c r="FZ19">
        <v>999.9</v>
      </c>
      <c r="GA19">
        <v>9546.7000000000007</v>
      </c>
      <c r="GB19">
        <v>9999</v>
      </c>
      <c r="GC19">
        <v>9999</v>
      </c>
      <c r="GD19">
        <v>1.8797299999999999</v>
      </c>
      <c r="GE19">
        <v>1.8766799999999999</v>
      </c>
      <c r="GF19">
        <v>1.8788100000000001</v>
      </c>
      <c r="GG19">
        <v>1.8785099999999999</v>
      </c>
      <c r="GH19">
        <v>1.8800399999999999</v>
      </c>
      <c r="GI19">
        <v>1.8729899999999999</v>
      </c>
      <c r="GJ19">
        <v>1.8806499999999999</v>
      </c>
      <c r="GK19">
        <v>1.87469</v>
      </c>
      <c r="GL19">
        <v>5</v>
      </c>
      <c r="GM19">
        <v>0</v>
      </c>
      <c r="GN19">
        <v>0</v>
      </c>
      <c r="GO19">
        <v>0</v>
      </c>
      <c r="GP19" t="s">
        <v>361</v>
      </c>
      <c r="GQ19" t="s">
        <v>362</v>
      </c>
      <c r="GR19" t="s">
        <v>363</v>
      </c>
      <c r="GS19" t="s">
        <v>363</v>
      </c>
      <c r="GT19" t="s">
        <v>363</v>
      </c>
      <c r="GU19" t="s">
        <v>363</v>
      </c>
      <c r="GV19">
        <v>0</v>
      </c>
      <c r="GW19">
        <v>100</v>
      </c>
      <c r="GX19">
        <v>100</v>
      </c>
      <c r="GY19">
        <v>-0.111</v>
      </c>
      <c r="GZ19">
        <v>-0.31990000000000002</v>
      </c>
      <c r="HA19">
        <v>-0.11080000000004001</v>
      </c>
      <c r="HB19">
        <v>0</v>
      </c>
      <c r="HC19">
        <v>0</v>
      </c>
      <c r="HD19">
        <v>0</v>
      </c>
      <c r="HE19">
        <v>-0.31991000000000203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0.6</v>
      </c>
      <c r="HN19">
        <v>0.5</v>
      </c>
      <c r="HO19">
        <v>2</v>
      </c>
      <c r="HP19">
        <v>508.57400000000001</v>
      </c>
      <c r="HQ19">
        <v>506.94400000000002</v>
      </c>
      <c r="HR19">
        <v>23.0002</v>
      </c>
      <c r="HS19">
        <v>25.7729</v>
      </c>
      <c r="HT19">
        <v>30.000399999999999</v>
      </c>
      <c r="HU19">
        <v>25.706800000000001</v>
      </c>
      <c r="HV19">
        <v>25.718599999999999</v>
      </c>
      <c r="HW19">
        <v>20.445900000000002</v>
      </c>
      <c r="HX19">
        <v>100</v>
      </c>
      <c r="HY19">
        <v>0</v>
      </c>
      <c r="HZ19">
        <v>23</v>
      </c>
      <c r="IA19">
        <v>400</v>
      </c>
      <c r="IB19">
        <v>12.2913</v>
      </c>
      <c r="IC19">
        <v>105.081</v>
      </c>
      <c r="ID19">
        <v>101.751</v>
      </c>
    </row>
    <row r="20" spans="1:238" x14ac:dyDescent="0.35">
      <c r="A20">
        <v>3</v>
      </c>
      <c r="B20">
        <v>1599837204</v>
      </c>
      <c r="C20">
        <v>453</v>
      </c>
      <c r="D20" t="s">
        <v>370</v>
      </c>
      <c r="E20" t="s">
        <v>371</v>
      </c>
      <c r="F20">
        <v>1599837204</v>
      </c>
      <c r="G20">
        <f t="shared" si="0"/>
        <v>5.352198262698591E-3</v>
      </c>
      <c r="H20">
        <f t="shared" si="1"/>
        <v>21.461165811127344</v>
      </c>
      <c r="I20">
        <f t="shared" si="2"/>
        <v>371.85197605777228</v>
      </c>
      <c r="J20">
        <f t="shared" si="3"/>
        <v>274.34228576158904</v>
      </c>
      <c r="K20">
        <f t="shared" si="4"/>
        <v>27.827901224181698</v>
      </c>
      <c r="L20">
        <f t="shared" si="5"/>
        <v>37.718793626823675</v>
      </c>
      <c r="M20">
        <f t="shared" si="6"/>
        <v>0.41311527344831117</v>
      </c>
      <c r="N20">
        <f t="shared" si="7"/>
        <v>2.27960477864141</v>
      </c>
      <c r="O20">
        <f t="shared" si="8"/>
        <v>0.37558371466331042</v>
      </c>
      <c r="P20">
        <f t="shared" si="9"/>
        <v>0.23782708819425696</v>
      </c>
      <c r="Q20">
        <f t="shared" si="10"/>
        <v>177.75588715204896</v>
      </c>
      <c r="R20">
        <f t="shared" si="11"/>
        <v>24.79236511409729</v>
      </c>
      <c r="S20">
        <f t="shared" si="12"/>
        <v>24.571899999999999</v>
      </c>
      <c r="T20">
        <f t="shared" si="13"/>
        <v>3.099422254285976</v>
      </c>
      <c r="U20">
        <f t="shared" si="14"/>
        <v>52.37818614055508</v>
      </c>
      <c r="V20">
        <f t="shared" si="15"/>
        <v>1.68805032194313</v>
      </c>
      <c r="W20">
        <f t="shared" si="16"/>
        <v>3.222811720538211</v>
      </c>
      <c r="X20">
        <f t="shared" si="17"/>
        <v>1.411371932342846</v>
      </c>
      <c r="Y20">
        <f t="shared" si="18"/>
        <v>-236.03194338500788</v>
      </c>
      <c r="Z20">
        <f t="shared" si="19"/>
        <v>80.412195964127406</v>
      </c>
      <c r="AA20">
        <f t="shared" si="20"/>
        <v>7.4538637504144392</v>
      </c>
      <c r="AB20">
        <f t="shared" si="21"/>
        <v>29.590003481582912</v>
      </c>
      <c r="AC20">
        <v>12</v>
      </c>
      <c r="AD20">
        <v>2</v>
      </c>
      <c r="AE20">
        <f t="shared" si="22"/>
        <v>1.0004457997682379</v>
      </c>
      <c r="AF20">
        <f t="shared" si="23"/>
        <v>4.457997682378867E-2</v>
      </c>
      <c r="AG20">
        <f t="shared" si="24"/>
        <v>53859.82879566311</v>
      </c>
      <c r="AH20" t="s">
        <v>360</v>
      </c>
      <c r="AI20">
        <v>10245.9</v>
      </c>
      <c r="AJ20">
        <v>649.98461538461504</v>
      </c>
      <c r="AK20">
        <v>3171.93</v>
      </c>
      <c r="AL20">
        <f t="shared" si="25"/>
        <v>2521.9453846153847</v>
      </c>
      <c r="AM20">
        <f t="shared" si="26"/>
        <v>0.79508229520051976</v>
      </c>
      <c r="AN20">
        <v>-1.35899133596207</v>
      </c>
      <c r="AO20" t="s">
        <v>372</v>
      </c>
      <c r="AP20">
        <v>10240.700000000001</v>
      </c>
      <c r="AQ20">
        <v>1087.1568</v>
      </c>
      <c r="AR20">
        <v>1709.69</v>
      </c>
      <c r="AS20">
        <f t="shared" si="27"/>
        <v>0.36412051307546989</v>
      </c>
      <c r="AT20">
        <v>0.5</v>
      </c>
      <c r="AU20">
        <f t="shared" si="28"/>
        <v>925.08990020423596</v>
      </c>
      <c r="AV20">
        <f t="shared" si="29"/>
        <v>21.461165811127344</v>
      </c>
      <c r="AW20">
        <f t="shared" si="30"/>
        <v>168.42210455165082</v>
      </c>
      <c r="AX20">
        <f t="shared" si="31"/>
        <v>0.58764454374769692</v>
      </c>
      <c r="AY20">
        <f t="shared" si="32"/>
        <v>2.4668042686501402E-2</v>
      </c>
      <c r="AZ20">
        <f t="shared" si="33"/>
        <v>0.85526615936222339</v>
      </c>
      <c r="BA20" t="s">
        <v>373</v>
      </c>
      <c r="BB20">
        <v>705</v>
      </c>
      <c r="BC20">
        <f t="shared" si="34"/>
        <v>1004.69</v>
      </c>
      <c r="BD20">
        <f t="shared" si="35"/>
        <v>0.61962714867272495</v>
      </c>
      <c r="BE20">
        <f t="shared" si="36"/>
        <v>0.59273672135001798</v>
      </c>
      <c r="BF20">
        <f t="shared" si="37"/>
        <v>0.58745874942019438</v>
      </c>
      <c r="BG20">
        <f t="shared" si="38"/>
        <v>0.57980637047895556</v>
      </c>
      <c r="BH20">
        <f t="shared" si="39"/>
        <v>0.40181613159598606</v>
      </c>
      <c r="BI20">
        <f t="shared" si="40"/>
        <v>0.59818386840401394</v>
      </c>
      <c r="BJ20">
        <f t="shared" si="41"/>
        <v>1099.8900000000001</v>
      </c>
      <c r="BK20">
        <f t="shared" si="42"/>
        <v>925.08990020423596</v>
      </c>
      <c r="BL20">
        <f t="shared" si="43"/>
        <v>0.84107492586007315</v>
      </c>
      <c r="BM20">
        <f t="shared" si="44"/>
        <v>0.19214985172014637</v>
      </c>
      <c r="BN20">
        <v>1599837204</v>
      </c>
      <c r="BO20">
        <v>371.85199999999998</v>
      </c>
      <c r="BP20">
        <v>399.98</v>
      </c>
      <c r="BQ20">
        <v>16.6417</v>
      </c>
      <c r="BR20">
        <v>10.3293</v>
      </c>
      <c r="BS20">
        <v>371.92399999999998</v>
      </c>
      <c r="BT20">
        <v>16.9618</v>
      </c>
      <c r="BU20">
        <v>500.03899999999999</v>
      </c>
      <c r="BV20">
        <v>101.396</v>
      </c>
      <c r="BW20">
        <v>3.8968900000000001E-2</v>
      </c>
      <c r="BX20">
        <v>25.226199999999999</v>
      </c>
      <c r="BY20">
        <v>24.571899999999999</v>
      </c>
      <c r="BZ20">
        <v>999.9</v>
      </c>
      <c r="CA20">
        <v>0</v>
      </c>
      <c r="CB20">
        <v>0</v>
      </c>
      <c r="CC20">
        <v>9985.6200000000008</v>
      </c>
      <c r="CD20">
        <v>0</v>
      </c>
      <c r="CE20">
        <v>10.561</v>
      </c>
      <c r="CF20">
        <v>-28.127400000000002</v>
      </c>
      <c r="CG20">
        <v>378.14499999999998</v>
      </c>
      <c r="CH20">
        <v>404.154</v>
      </c>
      <c r="CI20">
        <v>6.3123899999999997</v>
      </c>
      <c r="CJ20">
        <v>399.98</v>
      </c>
      <c r="CK20">
        <v>10.3293</v>
      </c>
      <c r="CL20">
        <v>1.6874</v>
      </c>
      <c r="CM20">
        <v>1.04735</v>
      </c>
      <c r="CN20">
        <v>14.781000000000001</v>
      </c>
      <c r="CO20">
        <v>7.5922799999999997</v>
      </c>
      <c r="CP20">
        <v>1099.8900000000001</v>
      </c>
      <c r="CQ20">
        <v>0.964009</v>
      </c>
      <c r="CR20">
        <v>3.59914E-2</v>
      </c>
      <c r="CS20">
        <v>0</v>
      </c>
      <c r="CT20">
        <v>1087.51</v>
      </c>
      <c r="CU20">
        <v>4.9998100000000001</v>
      </c>
      <c r="CV20">
        <v>12094.6</v>
      </c>
      <c r="CW20">
        <v>9268.18</v>
      </c>
      <c r="CX20">
        <v>40.375</v>
      </c>
      <c r="CY20">
        <v>42.311999999999998</v>
      </c>
      <c r="CZ20">
        <v>41.5</v>
      </c>
      <c r="DA20">
        <v>41.625</v>
      </c>
      <c r="DB20">
        <v>42.5</v>
      </c>
      <c r="DC20">
        <v>1055.48</v>
      </c>
      <c r="DD20">
        <v>39.409999999999997</v>
      </c>
      <c r="DE20">
        <v>0</v>
      </c>
      <c r="DF20">
        <v>92.5</v>
      </c>
      <c r="DG20">
        <v>0</v>
      </c>
      <c r="DH20">
        <v>1087.1568</v>
      </c>
      <c r="DI20">
        <v>3.8523077094627198</v>
      </c>
      <c r="DJ20">
        <v>37.638461568540002</v>
      </c>
      <c r="DK20">
        <v>12091.664000000001</v>
      </c>
      <c r="DL20">
        <v>15</v>
      </c>
      <c r="DM20">
        <v>1599837171.5</v>
      </c>
      <c r="DN20" t="s">
        <v>374</v>
      </c>
      <c r="DO20">
        <v>1599837159.5</v>
      </c>
      <c r="DP20">
        <v>1599837171.5</v>
      </c>
      <c r="DQ20">
        <v>30</v>
      </c>
      <c r="DR20">
        <v>3.9E-2</v>
      </c>
      <c r="DS20">
        <v>0</v>
      </c>
      <c r="DT20">
        <v>-7.0999999999999994E-2</v>
      </c>
      <c r="DU20">
        <v>-0.32</v>
      </c>
      <c r="DV20">
        <v>400</v>
      </c>
      <c r="DW20">
        <v>10</v>
      </c>
      <c r="DX20">
        <v>0.03</v>
      </c>
      <c r="DY20">
        <v>0.01</v>
      </c>
      <c r="DZ20">
        <v>399.99414634146302</v>
      </c>
      <c r="EA20">
        <v>-7.6536585365815799E-2</v>
      </c>
      <c r="EB20">
        <v>1.9162413636360599E-2</v>
      </c>
      <c r="EC20">
        <v>1</v>
      </c>
      <c r="ED20">
        <v>371.85067741935501</v>
      </c>
      <c r="EE20">
        <v>-1.6983870969399E-2</v>
      </c>
      <c r="EF20">
        <v>7.4026459819356303E-3</v>
      </c>
      <c r="EG20">
        <v>1</v>
      </c>
      <c r="EH20">
        <v>10.3267536585366</v>
      </c>
      <c r="EI20">
        <v>1.19101045296273E-2</v>
      </c>
      <c r="EJ20">
        <v>1.23882272220898E-3</v>
      </c>
      <c r="EK20">
        <v>1</v>
      </c>
      <c r="EL20">
        <v>16.6516634146341</v>
      </c>
      <c r="EM20">
        <v>-4.2514285714288003E-2</v>
      </c>
      <c r="EN20">
        <v>4.4592877095854097E-3</v>
      </c>
      <c r="EO20">
        <v>1</v>
      </c>
      <c r="EP20">
        <v>4</v>
      </c>
      <c r="EQ20">
        <v>4</v>
      </c>
      <c r="ER20" t="s">
        <v>369</v>
      </c>
      <c r="ES20">
        <v>2.9996399999999999</v>
      </c>
      <c r="ET20">
        <v>2.6331799999999999</v>
      </c>
      <c r="EU20">
        <v>9.5689899999999994E-2</v>
      </c>
      <c r="EV20">
        <v>0.101633</v>
      </c>
      <c r="EW20">
        <v>8.5975700000000002E-2</v>
      </c>
      <c r="EX20">
        <v>5.9062400000000001E-2</v>
      </c>
      <c r="EY20">
        <v>28601.8</v>
      </c>
      <c r="EZ20">
        <v>32112.1</v>
      </c>
      <c r="FA20">
        <v>27628</v>
      </c>
      <c r="FB20">
        <v>30938.799999999999</v>
      </c>
      <c r="FC20">
        <v>35417.699999999997</v>
      </c>
      <c r="FD20">
        <v>40051.199999999997</v>
      </c>
      <c r="FE20">
        <v>40810.5</v>
      </c>
      <c r="FF20">
        <v>45555.3</v>
      </c>
      <c r="FG20">
        <v>1.9946299999999999</v>
      </c>
      <c r="FH20">
        <v>2.0177200000000002</v>
      </c>
      <c r="FI20">
        <v>6.1690799999999997E-2</v>
      </c>
      <c r="FJ20">
        <v>0</v>
      </c>
      <c r="FK20">
        <v>23.558199999999999</v>
      </c>
      <c r="FL20">
        <v>999.9</v>
      </c>
      <c r="FM20">
        <v>40.037999999999997</v>
      </c>
      <c r="FN20">
        <v>26.808</v>
      </c>
      <c r="FO20">
        <v>13.9749</v>
      </c>
      <c r="FP20">
        <v>61.527000000000001</v>
      </c>
      <c r="FQ20">
        <v>29.395</v>
      </c>
      <c r="FR20">
        <v>1</v>
      </c>
      <c r="FS20">
        <v>-0.14593700000000001</v>
      </c>
      <c r="FT20">
        <v>0.93502399999999997</v>
      </c>
      <c r="FU20">
        <v>20.198399999999999</v>
      </c>
      <c r="FV20">
        <v>5.2237299999999998</v>
      </c>
      <c r="FW20">
        <v>12.027900000000001</v>
      </c>
      <c r="FX20">
        <v>4.9598000000000004</v>
      </c>
      <c r="FY20">
        <v>3.3010000000000002</v>
      </c>
      <c r="FZ20">
        <v>999.9</v>
      </c>
      <c r="GA20">
        <v>9548.2999999999993</v>
      </c>
      <c r="GB20">
        <v>9999</v>
      </c>
      <c r="GC20">
        <v>9999</v>
      </c>
      <c r="GD20">
        <v>1.8797299999999999</v>
      </c>
      <c r="GE20">
        <v>1.8766499999999999</v>
      </c>
      <c r="GF20">
        <v>1.8788</v>
      </c>
      <c r="GG20">
        <v>1.8785099999999999</v>
      </c>
      <c r="GH20">
        <v>1.8800399999999999</v>
      </c>
      <c r="GI20">
        <v>1.8729800000000001</v>
      </c>
      <c r="GJ20">
        <v>1.8806499999999999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361</v>
      </c>
      <c r="GQ20" t="s">
        <v>362</v>
      </c>
      <c r="GR20" t="s">
        <v>363</v>
      </c>
      <c r="GS20" t="s">
        <v>363</v>
      </c>
      <c r="GT20" t="s">
        <v>363</v>
      </c>
      <c r="GU20" t="s">
        <v>363</v>
      </c>
      <c r="GV20">
        <v>0</v>
      </c>
      <c r="GW20">
        <v>100</v>
      </c>
      <c r="GX20">
        <v>100</v>
      </c>
      <c r="GY20">
        <v>-7.1999999999999995E-2</v>
      </c>
      <c r="GZ20">
        <v>-0.3201</v>
      </c>
      <c r="HA20">
        <v>-7.1400000000039696E-2</v>
      </c>
      <c r="HB20">
        <v>0</v>
      </c>
      <c r="HC20">
        <v>0</v>
      </c>
      <c r="HD20">
        <v>0</v>
      </c>
      <c r="HE20">
        <v>-0.32008999999999999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0.7</v>
      </c>
      <c r="HN20">
        <v>0.5</v>
      </c>
      <c r="HO20">
        <v>2</v>
      </c>
      <c r="HP20">
        <v>508.74299999999999</v>
      </c>
      <c r="HQ20">
        <v>507.065</v>
      </c>
      <c r="HR20">
        <v>22.9999</v>
      </c>
      <c r="HS20">
        <v>25.8001</v>
      </c>
      <c r="HT20">
        <v>30.0002</v>
      </c>
      <c r="HU20">
        <v>25.726199999999999</v>
      </c>
      <c r="HV20">
        <v>25.738099999999999</v>
      </c>
      <c r="HW20">
        <v>20.446100000000001</v>
      </c>
      <c r="HX20">
        <v>100</v>
      </c>
      <c r="HY20">
        <v>0</v>
      </c>
      <c r="HZ20">
        <v>23</v>
      </c>
      <c r="IA20">
        <v>400</v>
      </c>
      <c r="IB20">
        <v>12.2913</v>
      </c>
      <c r="IC20">
        <v>105.078</v>
      </c>
      <c r="ID20">
        <v>101.746</v>
      </c>
    </row>
    <row r="21" spans="1:238" x14ac:dyDescent="0.35">
      <c r="A21">
        <v>4</v>
      </c>
      <c r="B21">
        <v>1599837298</v>
      </c>
      <c r="C21">
        <v>547</v>
      </c>
      <c r="D21" t="s">
        <v>375</v>
      </c>
      <c r="E21" t="s">
        <v>376</v>
      </c>
      <c r="F21">
        <v>1599837298</v>
      </c>
      <c r="G21">
        <f t="shared" si="0"/>
        <v>5.0977370699916919E-3</v>
      </c>
      <c r="H21">
        <f t="shared" si="1"/>
        <v>20.931675911707202</v>
      </c>
      <c r="I21">
        <f t="shared" si="2"/>
        <v>372.61797660628179</v>
      </c>
      <c r="J21">
        <f t="shared" si="3"/>
        <v>273.20815222862308</v>
      </c>
      <c r="K21">
        <f t="shared" si="4"/>
        <v>27.712491074435849</v>
      </c>
      <c r="L21">
        <f t="shared" si="5"/>
        <v>37.795989126396549</v>
      </c>
      <c r="M21">
        <f t="shared" si="6"/>
        <v>0.39302816353958581</v>
      </c>
      <c r="N21">
        <f t="shared" si="7"/>
        <v>2.2781432617516835</v>
      </c>
      <c r="O21">
        <f t="shared" si="8"/>
        <v>0.35887654493989457</v>
      </c>
      <c r="P21">
        <f t="shared" si="9"/>
        <v>0.22711841562861446</v>
      </c>
      <c r="Q21">
        <f t="shared" si="10"/>
        <v>145.8552488986256</v>
      </c>
      <c r="R21">
        <f t="shared" si="11"/>
        <v>24.624869849521211</v>
      </c>
      <c r="S21">
        <f t="shared" si="12"/>
        <v>24.397300000000001</v>
      </c>
      <c r="T21">
        <f t="shared" si="13"/>
        <v>3.0672020732282399</v>
      </c>
      <c r="U21">
        <f t="shared" si="14"/>
        <v>51.546465772354189</v>
      </c>
      <c r="V21">
        <f t="shared" si="15"/>
        <v>1.6599408554815998</v>
      </c>
      <c r="W21">
        <f t="shared" si="16"/>
        <v>3.2202806353638942</v>
      </c>
      <c r="X21">
        <f t="shared" si="17"/>
        <v>1.4072612177466401</v>
      </c>
      <c r="Y21">
        <f t="shared" si="18"/>
        <v>-224.81020478663362</v>
      </c>
      <c r="Z21">
        <f t="shared" si="19"/>
        <v>100.183669996628</v>
      </c>
      <c r="AA21">
        <f t="shared" si="20"/>
        <v>9.2837735690830883</v>
      </c>
      <c r="AB21">
        <f t="shared" si="21"/>
        <v>30.512487677703064</v>
      </c>
      <c r="AC21">
        <v>12</v>
      </c>
      <c r="AD21">
        <v>2</v>
      </c>
      <c r="AE21">
        <f t="shared" si="22"/>
        <v>1.0004461863713159</v>
      </c>
      <c r="AF21">
        <f t="shared" si="23"/>
        <v>4.4618637131588201E-2</v>
      </c>
      <c r="AG21">
        <f t="shared" si="24"/>
        <v>53813.182150980203</v>
      </c>
      <c r="AH21" t="s">
        <v>360</v>
      </c>
      <c r="AI21">
        <v>10245.9</v>
      </c>
      <c r="AJ21">
        <v>649.98461538461504</v>
      </c>
      <c r="AK21">
        <v>3171.93</v>
      </c>
      <c r="AL21">
        <f t="shared" si="25"/>
        <v>2521.9453846153847</v>
      </c>
      <c r="AM21">
        <f t="shared" si="26"/>
        <v>0.79508229520051976</v>
      </c>
      <c r="AN21">
        <v>-1.35899133596207</v>
      </c>
      <c r="AO21" t="s">
        <v>377</v>
      </c>
      <c r="AP21">
        <v>10243</v>
      </c>
      <c r="AQ21">
        <v>1095.4736</v>
      </c>
      <c r="AR21">
        <v>1934.37</v>
      </c>
      <c r="AS21">
        <f t="shared" si="27"/>
        <v>0.43367938915512538</v>
      </c>
      <c r="AT21">
        <v>0.5</v>
      </c>
      <c r="AU21">
        <f t="shared" si="28"/>
        <v>757.19956975101604</v>
      </c>
      <c r="AV21">
        <f t="shared" si="29"/>
        <v>20.931675911707202</v>
      </c>
      <c r="AW21">
        <f t="shared" si="30"/>
        <v>164.19092343907221</v>
      </c>
      <c r="AX21">
        <f t="shared" si="31"/>
        <v>0.62420322895826552</v>
      </c>
      <c r="AY21">
        <f t="shared" si="32"/>
        <v>2.9438298882022526E-2</v>
      </c>
      <c r="AZ21">
        <f t="shared" si="33"/>
        <v>0.6397741900463717</v>
      </c>
      <c r="BA21" t="s">
        <v>378</v>
      </c>
      <c r="BB21">
        <v>726.93</v>
      </c>
      <c r="BC21">
        <f t="shared" si="34"/>
        <v>1207.44</v>
      </c>
      <c r="BD21">
        <f t="shared" si="35"/>
        <v>0.69477274233088171</v>
      </c>
      <c r="BE21">
        <f t="shared" si="36"/>
        <v>0.50615950920245401</v>
      </c>
      <c r="BF21">
        <f t="shared" si="37"/>
        <v>0.65315006698804134</v>
      </c>
      <c r="BG21">
        <f t="shared" si="38"/>
        <v>0.49071641580721109</v>
      </c>
      <c r="BH21">
        <f t="shared" si="39"/>
        <v>0.46103452386491817</v>
      </c>
      <c r="BI21">
        <f t="shared" si="40"/>
        <v>0.53896547613508183</v>
      </c>
      <c r="BJ21">
        <f t="shared" si="41"/>
        <v>900.02200000000005</v>
      </c>
      <c r="BK21">
        <f t="shared" si="42"/>
        <v>757.19956975101604</v>
      </c>
      <c r="BL21">
        <f t="shared" si="43"/>
        <v>0.84131228986737661</v>
      </c>
      <c r="BM21">
        <f t="shared" si="44"/>
        <v>0.19262457973475344</v>
      </c>
      <c r="BN21">
        <v>1599837298</v>
      </c>
      <c r="BO21">
        <v>372.61799999999999</v>
      </c>
      <c r="BP21">
        <v>400.00400000000002</v>
      </c>
      <c r="BQ21">
        <v>16.364799999999999</v>
      </c>
      <c r="BR21">
        <v>10.3504</v>
      </c>
      <c r="BS21">
        <v>372.70699999999999</v>
      </c>
      <c r="BT21">
        <v>16.681799999999999</v>
      </c>
      <c r="BU21">
        <v>500.00400000000002</v>
      </c>
      <c r="BV21">
        <v>101.395</v>
      </c>
      <c r="BW21">
        <v>3.8616999999999999E-2</v>
      </c>
      <c r="BX21">
        <v>25.213000000000001</v>
      </c>
      <c r="BY21">
        <v>24.397300000000001</v>
      </c>
      <c r="BZ21">
        <v>999.9</v>
      </c>
      <c r="CA21">
        <v>0</v>
      </c>
      <c r="CB21">
        <v>0</v>
      </c>
      <c r="CC21">
        <v>9976.25</v>
      </c>
      <c r="CD21">
        <v>0</v>
      </c>
      <c r="CE21">
        <v>10.2119</v>
      </c>
      <c r="CF21">
        <v>-27.3857</v>
      </c>
      <c r="CG21">
        <v>378.81799999999998</v>
      </c>
      <c r="CH21">
        <v>404.18700000000001</v>
      </c>
      <c r="CI21">
        <v>6.0144099999999998</v>
      </c>
      <c r="CJ21">
        <v>400.00400000000002</v>
      </c>
      <c r="CK21">
        <v>10.3504</v>
      </c>
      <c r="CL21">
        <v>1.6593100000000001</v>
      </c>
      <c r="CM21">
        <v>1.04948</v>
      </c>
      <c r="CN21">
        <v>14.520899999999999</v>
      </c>
      <c r="CO21">
        <v>7.6219999999999999</v>
      </c>
      <c r="CP21">
        <v>900.02200000000005</v>
      </c>
      <c r="CQ21">
        <v>0.95601599999999998</v>
      </c>
      <c r="CR21">
        <v>4.3984299999999997E-2</v>
      </c>
      <c r="CS21">
        <v>0</v>
      </c>
      <c r="CT21">
        <v>1097.17</v>
      </c>
      <c r="CU21">
        <v>4.9998100000000001</v>
      </c>
      <c r="CV21">
        <v>9989.8799999999992</v>
      </c>
      <c r="CW21">
        <v>7559.33</v>
      </c>
      <c r="CX21">
        <v>40.436999999999998</v>
      </c>
      <c r="CY21">
        <v>42.561999999999998</v>
      </c>
      <c r="CZ21">
        <v>41.75</v>
      </c>
      <c r="DA21">
        <v>41.875</v>
      </c>
      <c r="DB21">
        <v>42.625</v>
      </c>
      <c r="DC21">
        <v>855.66</v>
      </c>
      <c r="DD21">
        <v>39.369999999999997</v>
      </c>
      <c r="DE21">
        <v>0</v>
      </c>
      <c r="DF21">
        <v>93.700000047683702</v>
      </c>
      <c r="DG21">
        <v>0</v>
      </c>
      <c r="DH21">
        <v>1095.4736</v>
      </c>
      <c r="DI21">
        <v>15.7384615585676</v>
      </c>
      <c r="DJ21">
        <v>153.178461692691</v>
      </c>
      <c r="DK21">
        <v>9971.7963999999993</v>
      </c>
      <c r="DL21">
        <v>15</v>
      </c>
      <c r="DM21">
        <v>1599837271.5</v>
      </c>
      <c r="DN21" t="s">
        <v>379</v>
      </c>
      <c r="DO21">
        <v>1599837256.5</v>
      </c>
      <c r="DP21">
        <v>1599837271.5</v>
      </c>
      <c r="DQ21">
        <v>31</v>
      </c>
      <c r="DR21">
        <v>-1.7000000000000001E-2</v>
      </c>
      <c r="DS21">
        <v>3.0000000000000001E-3</v>
      </c>
      <c r="DT21">
        <v>-8.8999999999999996E-2</v>
      </c>
      <c r="DU21">
        <v>-0.317</v>
      </c>
      <c r="DV21">
        <v>400</v>
      </c>
      <c r="DW21">
        <v>10</v>
      </c>
      <c r="DX21">
        <v>0.03</v>
      </c>
      <c r="DY21">
        <v>0.01</v>
      </c>
      <c r="DZ21">
        <v>399.99865853658503</v>
      </c>
      <c r="EA21">
        <v>-1.8376306620328499E-2</v>
      </c>
      <c r="EB21">
        <v>1.73719843932937E-2</v>
      </c>
      <c r="EC21">
        <v>1</v>
      </c>
      <c r="ED21">
        <v>372.595387096774</v>
      </c>
      <c r="EE21">
        <v>-0.17211290322721201</v>
      </c>
      <c r="EF21">
        <v>2.2348670191162202E-2</v>
      </c>
      <c r="EG21">
        <v>1</v>
      </c>
      <c r="EH21">
        <v>10.3480463414634</v>
      </c>
      <c r="EI21">
        <v>8.9999999999856792E-3</v>
      </c>
      <c r="EJ21">
        <v>9.3706796509508195E-4</v>
      </c>
      <c r="EK21">
        <v>1</v>
      </c>
      <c r="EL21">
        <v>16.3623634146341</v>
      </c>
      <c r="EM21">
        <v>0.236529616724761</v>
      </c>
      <c r="EN21">
        <v>9.1250065836521593E-2</v>
      </c>
      <c r="EO21">
        <v>1</v>
      </c>
      <c r="EP21">
        <v>4</v>
      </c>
      <c r="EQ21">
        <v>4</v>
      </c>
      <c r="ER21" t="s">
        <v>369</v>
      </c>
      <c r="ES21">
        <v>2.9995500000000002</v>
      </c>
      <c r="ET21">
        <v>2.6328299999999998</v>
      </c>
      <c r="EU21">
        <v>9.5840499999999995E-2</v>
      </c>
      <c r="EV21">
        <v>0.101632</v>
      </c>
      <c r="EW21">
        <v>8.4927699999999995E-2</v>
      </c>
      <c r="EX21">
        <v>5.91519E-2</v>
      </c>
      <c r="EY21">
        <v>28597.3</v>
      </c>
      <c r="EZ21">
        <v>32111.7</v>
      </c>
      <c r="FA21">
        <v>27628.400000000001</v>
      </c>
      <c r="FB21">
        <v>30938.5</v>
      </c>
      <c r="FC21">
        <v>35459.1</v>
      </c>
      <c r="FD21">
        <v>40047.199999999997</v>
      </c>
      <c r="FE21">
        <v>40811.1</v>
      </c>
      <c r="FF21">
        <v>45555.1</v>
      </c>
      <c r="FG21">
        <v>1.99457</v>
      </c>
      <c r="FH21">
        <v>2.01675</v>
      </c>
      <c r="FI21">
        <v>4.9248300000000002E-2</v>
      </c>
      <c r="FJ21">
        <v>0</v>
      </c>
      <c r="FK21">
        <v>23.587900000000001</v>
      </c>
      <c r="FL21">
        <v>999.9</v>
      </c>
      <c r="FM21">
        <v>40.012999999999998</v>
      </c>
      <c r="FN21">
        <v>26.838000000000001</v>
      </c>
      <c r="FO21">
        <v>13.9899</v>
      </c>
      <c r="FP21">
        <v>61.847000000000001</v>
      </c>
      <c r="FQ21">
        <v>29.4391</v>
      </c>
      <c r="FR21">
        <v>1</v>
      </c>
      <c r="FS21">
        <v>-0.14480699999999999</v>
      </c>
      <c r="FT21">
        <v>0.94595300000000004</v>
      </c>
      <c r="FU21">
        <v>20.1997</v>
      </c>
      <c r="FV21">
        <v>5.2231300000000003</v>
      </c>
      <c r="FW21">
        <v>12.0276</v>
      </c>
      <c r="FX21">
        <v>4.9596999999999998</v>
      </c>
      <c r="FY21">
        <v>3.3010000000000002</v>
      </c>
      <c r="FZ21">
        <v>999.9</v>
      </c>
      <c r="GA21">
        <v>9550.2000000000007</v>
      </c>
      <c r="GB21">
        <v>9999</v>
      </c>
      <c r="GC21">
        <v>9999</v>
      </c>
      <c r="GD21">
        <v>1.8797299999999999</v>
      </c>
      <c r="GE21">
        <v>1.8766700000000001</v>
      </c>
      <c r="GF21">
        <v>1.8788100000000001</v>
      </c>
      <c r="GG21">
        <v>1.8785099999999999</v>
      </c>
      <c r="GH21">
        <v>1.88005</v>
      </c>
      <c r="GI21">
        <v>1.8729800000000001</v>
      </c>
      <c r="GJ21">
        <v>1.8806400000000001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361</v>
      </c>
      <c r="GQ21" t="s">
        <v>362</v>
      </c>
      <c r="GR21" t="s">
        <v>363</v>
      </c>
      <c r="GS21" t="s">
        <v>363</v>
      </c>
      <c r="GT21" t="s">
        <v>363</v>
      </c>
      <c r="GU21" t="s">
        <v>363</v>
      </c>
      <c r="GV21">
        <v>0</v>
      </c>
      <c r="GW21">
        <v>100</v>
      </c>
      <c r="GX21">
        <v>100</v>
      </c>
      <c r="GY21">
        <v>-8.8999999999999996E-2</v>
      </c>
      <c r="GZ21">
        <v>-0.317</v>
      </c>
      <c r="HA21">
        <v>-8.8549999999941106E-2</v>
      </c>
      <c r="HB21">
        <v>0</v>
      </c>
      <c r="HC21">
        <v>0</v>
      </c>
      <c r="HD21">
        <v>0</v>
      </c>
      <c r="HE21">
        <v>-0.31695000000000001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0.7</v>
      </c>
      <c r="HN21">
        <v>0.4</v>
      </c>
      <c r="HO21">
        <v>2</v>
      </c>
      <c r="HP21">
        <v>508.85399999999998</v>
      </c>
      <c r="HQ21">
        <v>506.55399999999997</v>
      </c>
      <c r="HR21">
        <v>23.000299999999999</v>
      </c>
      <c r="HS21">
        <v>25.812100000000001</v>
      </c>
      <c r="HT21">
        <v>30.000299999999999</v>
      </c>
      <c r="HU21">
        <v>25.741199999999999</v>
      </c>
      <c r="HV21">
        <v>25.7531</v>
      </c>
      <c r="HW21">
        <v>20.443999999999999</v>
      </c>
      <c r="HX21">
        <v>100</v>
      </c>
      <c r="HY21">
        <v>0</v>
      </c>
      <c r="HZ21">
        <v>23</v>
      </c>
      <c r="IA21">
        <v>400</v>
      </c>
      <c r="IB21">
        <v>12.2913</v>
      </c>
      <c r="IC21">
        <v>105.07899999999999</v>
      </c>
      <c r="ID21">
        <v>101.745</v>
      </c>
    </row>
    <row r="22" spans="1:238" x14ac:dyDescent="0.35">
      <c r="A22">
        <v>5</v>
      </c>
      <c r="B22">
        <v>1599837386</v>
      </c>
      <c r="C22">
        <v>635</v>
      </c>
      <c r="D22" t="s">
        <v>380</v>
      </c>
      <c r="E22" t="s">
        <v>381</v>
      </c>
      <c r="F22">
        <v>1599837386</v>
      </c>
      <c r="G22">
        <f t="shared" si="0"/>
        <v>4.8234288087307953E-3</v>
      </c>
      <c r="H22">
        <f t="shared" si="1"/>
        <v>20.006251257825259</v>
      </c>
      <c r="I22">
        <f t="shared" si="2"/>
        <v>373.83397785412814</v>
      </c>
      <c r="J22">
        <f t="shared" si="3"/>
        <v>274.14869081213868</v>
      </c>
      <c r="K22">
        <f t="shared" si="4"/>
        <v>27.808780587127707</v>
      </c>
      <c r="L22">
        <f t="shared" si="5"/>
        <v>37.920542444911433</v>
      </c>
      <c r="M22">
        <f t="shared" si="6"/>
        <v>0.3729049002026586</v>
      </c>
      <c r="N22">
        <f t="shared" si="7"/>
        <v>2.2856120283395911</v>
      </c>
      <c r="O22">
        <f t="shared" si="8"/>
        <v>0.34210584902696678</v>
      </c>
      <c r="P22">
        <f t="shared" si="9"/>
        <v>0.21637095135756132</v>
      </c>
      <c r="Q22">
        <f t="shared" si="10"/>
        <v>113.95061832049819</v>
      </c>
      <c r="R22">
        <f t="shared" si="11"/>
        <v>24.439198822492848</v>
      </c>
      <c r="S22">
        <f t="shared" si="12"/>
        <v>24.172599999999999</v>
      </c>
      <c r="T22">
        <f t="shared" si="13"/>
        <v>3.0261677016995261</v>
      </c>
      <c r="U22">
        <f t="shared" si="14"/>
        <v>50.700998924075016</v>
      </c>
      <c r="V22">
        <f t="shared" si="15"/>
        <v>1.6288019877055502</v>
      </c>
      <c r="W22">
        <f t="shared" si="16"/>
        <v>3.2125638986811462</v>
      </c>
      <c r="X22">
        <f t="shared" si="17"/>
        <v>1.3973657139939759</v>
      </c>
      <c r="Y22">
        <f t="shared" si="18"/>
        <v>-212.71321046502808</v>
      </c>
      <c r="Z22">
        <f t="shared" si="19"/>
        <v>123.2342378634112</v>
      </c>
      <c r="AA22">
        <f t="shared" si="20"/>
        <v>11.367320504927141</v>
      </c>
      <c r="AB22">
        <f t="shared" si="21"/>
        <v>35.838966223808441</v>
      </c>
      <c r="AC22">
        <v>12</v>
      </c>
      <c r="AD22">
        <v>2</v>
      </c>
      <c r="AE22">
        <f t="shared" si="22"/>
        <v>1.000444056520102</v>
      </c>
      <c r="AF22">
        <f t="shared" si="23"/>
        <v>4.44056520102043E-2</v>
      </c>
      <c r="AG22">
        <f t="shared" si="24"/>
        <v>54071.173982454653</v>
      </c>
      <c r="AH22" t="s">
        <v>360</v>
      </c>
      <c r="AI22">
        <v>10245.9</v>
      </c>
      <c r="AJ22">
        <v>649.98461538461504</v>
      </c>
      <c r="AK22">
        <v>3171.93</v>
      </c>
      <c r="AL22">
        <f t="shared" si="25"/>
        <v>2521.9453846153847</v>
      </c>
      <c r="AM22">
        <f t="shared" si="26"/>
        <v>0.79508229520051976</v>
      </c>
      <c r="AN22">
        <v>-1.35899133596207</v>
      </c>
      <c r="AO22" t="s">
        <v>382</v>
      </c>
      <c r="AP22">
        <v>10246.6</v>
      </c>
      <c r="AQ22">
        <v>1112.34269230769</v>
      </c>
      <c r="AR22">
        <v>2320.52</v>
      </c>
      <c r="AS22">
        <f t="shared" si="27"/>
        <v>0.52064938362621738</v>
      </c>
      <c r="AT22">
        <v>0.5</v>
      </c>
      <c r="AU22">
        <f t="shared" si="28"/>
        <v>589.21181692752646</v>
      </c>
      <c r="AV22">
        <f t="shared" si="29"/>
        <v>20.006251257825259</v>
      </c>
      <c r="AW22">
        <f t="shared" si="30"/>
        <v>153.38638465430014</v>
      </c>
      <c r="AX22">
        <f t="shared" si="31"/>
        <v>0.67534431937669148</v>
      </c>
      <c r="AY22">
        <f t="shared" si="32"/>
        <v>3.6260716401102441E-2</v>
      </c>
      <c r="AZ22">
        <f t="shared" si="33"/>
        <v>0.36690483167565885</v>
      </c>
      <c r="BA22" t="s">
        <v>383</v>
      </c>
      <c r="BB22">
        <v>753.37</v>
      </c>
      <c r="BC22">
        <f t="shared" si="34"/>
        <v>1567.15</v>
      </c>
      <c r="BD22">
        <f t="shared" si="35"/>
        <v>0.77093916197703471</v>
      </c>
      <c r="BE22">
        <f t="shared" si="36"/>
        <v>0.3520317875099232</v>
      </c>
      <c r="BF22">
        <f t="shared" si="37"/>
        <v>0.72322760644215522</v>
      </c>
      <c r="BG22">
        <f t="shared" si="38"/>
        <v>0.33760049095188721</v>
      </c>
      <c r="BH22">
        <f t="shared" si="39"/>
        <v>0.52214343697776588</v>
      </c>
      <c r="BI22">
        <f t="shared" si="40"/>
        <v>0.47785656302223412</v>
      </c>
      <c r="BJ22">
        <f t="shared" si="41"/>
        <v>700.02800000000002</v>
      </c>
      <c r="BK22">
        <f t="shared" si="42"/>
        <v>589.21181692752646</v>
      </c>
      <c r="BL22">
        <f t="shared" si="43"/>
        <v>0.84169749913935799</v>
      </c>
      <c r="BM22">
        <f t="shared" si="44"/>
        <v>0.19339499827871615</v>
      </c>
      <c r="BN22">
        <v>1599837386</v>
      </c>
      <c r="BO22">
        <v>373.834</v>
      </c>
      <c r="BP22">
        <v>399.99599999999998</v>
      </c>
      <c r="BQ22">
        <v>16.057300000000001</v>
      </c>
      <c r="BR22">
        <v>10.3644</v>
      </c>
      <c r="BS22">
        <v>373.91800000000001</v>
      </c>
      <c r="BT22">
        <v>16.375900000000001</v>
      </c>
      <c r="BU22">
        <v>499.97399999999999</v>
      </c>
      <c r="BV22">
        <v>101.398</v>
      </c>
      <c r="BW22">
        <v>3.8853499999999999E-2</v>
      </c>
      <c r="BX22">
        <v>25.172699999999999</v>
      </c>
      <c r="BY22">
        <v>24.172599999999999</v>
      </c>
      <c r="BZ22">
        <v>999.9</v>
      </c>
      <c r="CA22">
        <v>0</v>
      </c>
      <c r="CB22">
        <v>0</v>
      </c>
      <c r="CC22">
        <v>10024.4</v>
      </c>
      <c r="CD22">
        <v>0</v>
      </c>
      <c r="CE22">
        <v>10.1426</v>
      </c>
      <c r="CF22">
        <v>-26.1614</v>
      </c>
      <c r="CG22">
        <v>379.935</v>
      </c>
      <c r="CH22">
        <v>404.185</v>
      </c>
      <c r="CI22">
        <v>5.6928099999999997</v>
      </c>
      <c r="CJ22">
        <v>399.99599999999998</v>
      </c>
      <c r="CK22">
        <v>10.3644</v>
      </c>
      <c r="CL22">
        <v>1.6281699999999999</v>
      </c>
      <c r="CM22">
        <v>1.0509299999999999</v>
      </c>
      <c r="CN22">
        <v>14.228</v>
      </c>
      <c r="CO22">
        <v>7.6423100000000002</v>
      </c>
      <c r="CP22">
        <v>700.02800000000002</v>
      </c>
      <c r="CQ22">
        <v>0.94300799999999996</v>
      </c>
      <c r="CR22">
        <v>5.6991699999999999E-2</v>
      </c>
      <c r="CS22">
        <v>0</v>
      </c>
      <c r="CT22">
        <v>1115.19</v>
      </c>
      <c r="CU22">
        <v>4.9998100000000001</v>
      </c>
      <c r="CV22">
        <v>7890.51</v>
      </c>
      <c r="CW22">
        <v>5848.75</v>
      </c>
      <c r="CX22">
        <v>40.375</v>
      </c>
      <c r="CY22">
        <v>42.686999999999998</v>
      </c>
      <c r="CZ22">
        <v>41.875</v>
      </c>
      <c r="DA22">
        <v>41.936999999999998</v>
      </c>
      <c r="DB22">
        <v>42.625</v>
      </c>
      <c r="DC22">
        <v>655.42</v>
      </c>
      <c r="DD22">
        <v>39.61</v>
      </c>
      <c r="DE22">
        <v>0</v>
      </c>
      <c r="DF22">
        <v>87.800000190734906</v>
      </c>
      <c r="DG22">
        <v>0</v>
      </c>
      <c r="DH22">
        <v>1112.34269230769</v>
      </c>
      <c r="DI22">
        <v>23.645470088756401</v>
      </c>
      <c r="DJ22">
        <v>161.94085461665</v>
      </c>
      <c r="DK22">
        <v>7870.19038461539</v>
      </c>
      <c r="DL22">
        <v>15</v>
      </c>
      <c r="DM22">
        <v>1599837359.5</v>
      </c>
      <c r="DN22" t="s">
        <v>384</v>
      </c>
      <c r="DO22">
        <v>1599837350.5</v>
      </c>
      <c r="DP22">
        <v>1599837359.5</v>
      </c>
      <c r="DQ22">
        <v>32</v>
      </c>
      <c r="DR22">
        <v>5.0000000000000001E-3</v>
      </c>
      <c r="DS22">
        <v>-2E-3</v>
      </c>
      <c r="DT22">
        <v>-8.4000000000000005E-2</v>
      </c>
      <c r="DU22">
        <v>-0.31900000000000001</v>
      </c>
      <c r="DV22">
        <v>400</v>
      </c>
      <c r="DW22">
        <v>10</v>
      </c>
      <c r="DX22">
        <v>0.03</v>
      </c>
      <c r="DY22">
        <v>0.01</v>
      </c>
      <c r="DZ22">
        <v>400.00017073170699</v>
      </c>
      <c r="EA22">
        <v>-6.9010452961606294E-2</v>
      </c>
      <c r="EB22">
        <v>2.5626684300644201E-2</v>
      </c>
      <c r="EC22">
        <v>1</v>
      </c>
      <c r="ED22">
        <v>373.81822580645201</v>
      </c>
      <c r="EE22">
        <v>-0.25045161290345602</v>
      </c>
      <c r="EF22">
        <v>2.23775660664727E-2</v>
      </c>
      <c r="EG22">
        <v>1</v>
      </c>
      <c r="EH22">
        <v>10.362399999999999</v>
      </c>
      <c r="EI22">
        <v>6.2989547038344203E-3</v>
      </c>
      <c r="EJ22">
        <v>7.0330231504043704E-4</v>
      </c>
      <c r="EK22">
        <v>1</v>
      </c>
      <c r="EL22">
        <v>16.060158536585401</v>
      </c>
      <c r="EM22">
        <v>0.15804459930311901</v>
      </c>
      <c r="EN22">
        <v>7.4444515189239197E-2</v>
      </c>
      <c r="EO22">
        <v>1</v>
      </c>
      <c r="EP22">
        <v>4</v>
      </c>
      <c r="EQ22">
        <v>4</v>
      </c>
      <c r="ER22" t="s">
        <v>369</v>
      </c>
      <c r="ES22">
        <v>2.9994700000000001</v>
      </c>
      <c r="ET22">
        <v>2.63306</v>
      </c>
      <c r="EU22">
        <v>9.6082000000000001E-2</v>
      </c>
      <c r="EV22">
        <v>0.101631</v>
      </c>
      <c r="EW22">
        <v>8.3780499999999994E-2</v>
      </c>
      <c r="EX22">
        <v>5.9213200000000001E-2</v>
      </c>
      <c r="EY22">
        <v>28588.9</v>
      </c>
      <c r="EZ22">
        <v>32110.5</v>
      </c>
      <c r="FA22">
        <v>27627.599999999999</v>
      </c>
      <c r="FB22">
        <v>30937.3</v>
      </c>
      <c r="FC22">
        <v>35503.1</v>
      </c>
      <c r="FD22">
        <v>40042.9</v>
      </c>
      <c r="FE22">
        <v>40810.199999999997</v>
      </c>
      <c r="FF22">
        <v>45553.3</v>
      </c>
      <c r="FG22">
        <v>1.9941</v>
      </c>
      <c r="FH22">
        <v>2.0166200000000001</v>
      </c>
      <c r="FI22">
        <v>3.6172599999999999E-2</v>
      </c>
      <c r="FJ22">
        <v>0</v>
      </c>
      <c r="FK22">
        <v>23.578099999999999</v>
      </c>
      <c r="FL22">
        <v>999.9</v>
      </c>
      <c r="FM22">
        <v>40.012999999999998</v>
      </c>
      <c r="FN22">
        <v>26.847999999999999</v>
      </c>
      <c r="FO22">
        <v>13.9986</v>
      </c>
      <c r="FP22">
        <v>61.417000000000002</v>
      </c>
      <c r="FQ22">
        <v>29.347000000000001</v>
      </c>
      <c r="FR22">
        <v>1</v>
      </c>
      <c r="FS22">
        <v>-0.14431099999999999</v>
      </c>
      <c r="FT22">
        <v>0.94767400000000002</v>
      </c>
      <c r="FU22">
        <v>20.2014</v>
      </c>
      <c r="FV22">
        <v>5.22403</v>
      </c>
      <c r="FW22">
        <v>12.0275</v>
      </c>
      <c r="FX22">
        <v>4.9596999999999998</v>
      </c>
      <c r="FY22">
        <v>3.3010000000000002</v>
      </c>
      <c r="FZ22">
        <v>999.9</v>
      </c>
      <c r="GA22">
        <v>9552.1</v>
      </c>
      <c r="GB22">
        <v>9999</v>
      </c>
      <c r="GC22">
        <v>9999</v>
      </c>
      <c r="GD22">
        <v>1.8797299999999999</v>
      </c>
      <c r="GE22">
        <v>1.8766700000000001</v>
      </c>
      <c r="GF22">
        <v>1.8788100000000001</v>
      </c>
      <c r="GG22">
        <v>1.8785099999999999</v>
      </c>
      <c r="GH22">
        <v>1.8800399999999999</v>
      </c>
      <c r="GI22">
        <v>1.8729899999999999</v>
      </c>
      <c r="GJ22">
        <v>1.8806499999999999</v>
      </c>
      <c r="GK22">
        <v>1.87469</v>
      </c>
      <c r="GL22">
        <v>5</v>
      </c>
      <c r="GM22">
        <v>0</v>
      </c>
      <c r="GN22">
        <v>0</v>
      </c>
      <c r="GO22">
        <v>0</v>
      </c>
      <c r="GP22" t="s">
        <v>361</v>
      </c>
      <c r="GQ22" t="s">
        <v>362</v>
      </c>
      <c r="GR22" t="s">
        <v>363</v>
      </c>
      <c r="GS22" t="s">
        <v>363</v>
      </c>
      <c r="GT22" t="s">
        <v>363</v>
      </c>
      <c r="GU22" t="s">
        <v>363</v>
      </c>
      <c r="GV22">
        <v>0</v>
      </c>
      <c r="GW22">
        <v>100</v>
      </c>
      <c r="GX22">
        <v>100</v>
      </c>
      <c r="GY22">
        <v>-8.4000000000000005E-2</v>
      </c>
      <c r="GZ22">
        <v>-0.31859999999999999</v>
      </c>
      <c r="HA22">
        <v>-8.3599999999989905E-2</v>
      </c>
      <c r="HB22">
        <v>0</v>
      </c>
      <c r="HC22">
        <v>0</v>
      </c>
      <c r="HD22">
        <v>0</v>
      </c>
      <c r="HE22">
        <v>-0.318685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0.6</v>
      </c>
      <c r="HN22">
        <v>0.4</v>
      </c>
      <c r="HO22">
        <v>2</v>
      </c>
      <c r="HP22">
        <v>508.63799999999998</v>
      </c>
      <c r="HQ22">
        <v>506.596</v>
      </c>
      <c r="HR22">
        <v>22.999700000000001</v>
      </c>
      <c r="HS22">
        <v>25.83</v>
      </c>
      <c r="HT22">
        <v>29.9999</v>
      </c>
      <c r="HU22">
        <v>25.751999999999999</v>
      </c>
      <c r="HV22">
        <v>25.766100000000002</v>
      </c>
      <c r="HW22">
        <v>20.445599999999999</v>
      </c>
      <c r="HX22">
        <v>100</v>
      </c>
      <c r="HY22">
        <v>0</v>
      </c>
      <c r="HZ22">
        <v>23</v>
      </c>
      <c r="IA22">
        <v>400</v>
      </c>
      <c r="IB22">
        <v>12.2913</v>
      </c>
      <c r="IC22">
        <v>105.077</v>
      </c>
      <c r="ID22">
        <v>101.741</v>
      </c>
    </row>
    <row r="23" spans="1:238" x14ac:dyDescent="0.35">
      <c r="A23">
        <v>6</v>
      </c>
      <c r="B23">
        <v>1599837473</v>
      </c>
      <c r="C23">
        <v>722</v>
      </c>
      <c r="D23" t="s">
        <v>385</v>
      </c>
      <c r="E23" t="s">
        <v>386</v>
      </c>
      <c r="F23">
        <v>1599837473</v>
      </c>
      <c r="G23">
        <f t="shared" si="0"/>
        <v>4.5842818793221983E-3</v>
      </c>
      <c r="H23">
        <f t="shared" si="1"/>
        <v>18.587732630758346</v>
      </c>
      <c r="I23">
        <f t="shared" si="2"/>
        <v>375.64497930249576</v>
      </c>
      <c r="J23">
        <f t="shared" si="3"/>
        <v>278.07994078747356</v>
      </c>
      <c r="K23">
        <f t="shared" si="4"/>
        <v>28.207023110068718</v>
      </c>
      <c r="L23">
        <f t="shared" si="5"/>
        <v>38.103527289171822</v>
      </c>
      <c r="M23">
        <f t="shared" si="6"/>
        <v>0.35355288534142748</v>
      </c>
      <c r="N23">
        <f t="shared" si="7"/>
        <v>2.2808590039068539</v>
      </c>
      <c r="O23">
        <f t="shared" si="8"/>
        <v>0.32568683293872519</v>
      </c>
      <c r="P23">
        <f t="shared" si="9"/>
        <v>0.20587458980278636</v>
      </c>
      <c r="Q23">
        <f t="shared" si="10"/>
        <v>90.0189246030871</v>
      </c>
      <c r="R23">
        <f t="shared" si="11"/>
        <v>24.30437499145123</v>
      </c>
      <c r="S23">
        <f t="shared" si="12"/>
        <v>24.011500000000002</v>
      </c>
      <c r="T23">
        <f t="shared" si="13"/>
        <v>2.9970440463017778</v>
      </c>
      <c r="U23">
        <f t="shared" si="14"/>
        <v>49.955876110952296</v>
      </c>
      <c r="V23">
        <f t="shared" si="15"/>
        <v>1.60163747245528</v>
      </c>
      <c r="W23">
        <f t="shared" si="16"/>
        <v>3.206104260684036</v>
      </c>
      <c r="X23">
        <f t="shared" si="17"/>
        <v>1.3954065738464978</v>
      </c>
      <c r="Y23">
        <f t="shared" si="18"/>
        <v>-202.16683087810895</v>
      </c>
      <c r="Z23">
        <f t="shared" si="19"/>
        <v>138.63149705543904</v>
      </c>
      <c r="AA23">
        <f t="shared" si="20"/>
        <v>12.801664539413549</v>
      </c>
      <c r="AB23">
        <f t="shared" si="21"/>
        <v>39.285255319830739</v>
      </c>
      <c r="AC23">
        <v>12</v>
      </c>
      <c r="AD23">
        <v>2</v>
      </c>
      <c r="AE23">
        <f t="shared" si="22"/>
        <v>1.0004453212229605</v>
      </c>
      <c r="AF23">
        <f t="shared" si="23"/>
        <v>4.4532122296048193E-2</v>
      </c>
      <c r="AG23">
        <f t="shared" si="24"/>
        <v>53917.681150996308</v>
      </c>
      <c r="AH23" t="s">
        <v>360</v>
      </c>
      <c r="AI23">
        <v>10245.9</v>
      </c>
      <c r="AJ23">
        <v>649.98461538461504</v>
      </c>
      <c r="AK23">
        <v>3171.93</v>
      </c>
      <c r="AL23">
        <f t="shared" si="25"/>
        <v>2521.9453846153847</v>
      </c>
      <c r="AM23">
        <f t="shared" si="26"/>
        <v>0.79508229520051976</v>
      </c>
      <c r="AN23">
        <v>-1.35899133596207</v>
      </c>
      <c r="AO23" t="s">
        <v>387</v>
      </c>
      <c r="AP23">
        <v>10249.9</v>
      </c>
      <c r="AQ23">
        <v>1102.8330769230799</v>
      </c>
      <c r="AR23">
        <v>2690</v>
      </c>
      <c r="AS23">
        <f t="shared" si="27"/>
        <v>0.5900248784672566</v>
      </c>
      <c r="AT23">
        <v>0.5</v>
      </c>
      <c r="AU23">
        <f t="shared" si="28"/>
        <v>463.20432692159659</v>
      </c>
      <c r="AV23">
        <f t="shared" si="29"/>
        <v>18.587732630758346</v>
      </c>
      <c r="AW23">
        <f t="shared" si="30"/>
        <v>136.65103834871121</v>
      </c>
      <c r="AX23">
        <f t="shared" si="31"/>
        <v>0.71190706319702601</v>
      </c>
      <c r="AY23">
        <f t="shared" si="32"/>
        <v>4.3062473313416741E-2</v>
      </c>
      <c r="AZ23">
        <f t="shared" si="33"/>
        <v>0.17915613382899623</v>
      </c>
      <c r="BA23" t="s">
        <v>388</v>
      </c>
      <c r="BB23">
        <v>774.97</v>
      </c>
      <c r="BC23">
        <f t="shared" si="34"/>
        <v>1915.03</v>
      </c>
      <c r="BD23">
        <f t="shared" si="35"/>
        <v>0.82879480899877289</v>
      </c>
      <c r="BE23">
        <f t="shared" si="36"/>
        <v>0.20105884119885181</v>
      </c>
      <c r="BF23">
        <f t="shared" si="37"/>
        <v>0.77801713410909268</v>
      </c>
      <c r="BG23">
        <f t="shared" si="38"/>
        <v>0.19109454270497525</v>
      </c>
      <c r="BH23">
        <f t="shared" si="39"/>
        <v>0.58240102384467873</v>
      </c>
      <c r="BI23">
        <f t="shared" si="40"/>
        <v>0.41759897615532127</v>
      </c>
      <c r="BJ23">
        <f t="shared" si="41"/>
        <v>550.01300000000003</v>
      </c>
      <c r="BK23">
        <f t="shared" si="42"/>
        <v>463.20432692159659</v>
      </c>
      <c r="BL23">
        <f t="shared" si="43"/>
        <v>0.84216977948084237</v>
      </c>
      <c r="BM23">
        <f t="shared" si="44"/>
        <v>0.1943395589616847</v>
      </c>
      <c r="BN23">
        <v>1599837473</v>
      </c>
      <c r="BO23">
        <v>375.64499999999998</v>
      </c>
      <c r="BP23">
        <v>400.00400000000002</v>
      </c>
      <c r="BQ23">
        <v>15.7898</v>
      </c>
      <c r="BR23">
        <v>10.3786</v>
      </c>
      <c r="BS23">
        <v>375.73399999999998</v>
      </c>
      <c r="BT23">
        <v>16.107600000000001</v>
      </c>
      <c r="BU23">
        <v>500.05799999999999</v>
      </c>
      <c r="BV23">
        <v>101.396</v>
      </c>
      <c r="BW23">
        <v>3.8943600000000002E-2</v>
      </c>
      <c r="BX23">
        <v>25.1389</v>
      </c>
      <c r="BY23">
        <v>24.011500000000002</v>
      </c>
      <c r="BZ23">
        <v>999.9</v>
      </c>
      <c r="CA23">
        <v>0</v>
      </c>
      <c r="CB23">
        <v>0</v>
      </c>
      <c r="CC23">
        <v>9993.75</v>
      </c>
      <c r="CD23">
        <v>0</v>
      </c>
      <c r="CE23">
        <v>10.657999999999999</v>
      </c>
      <c r="CF23">
        <v>-24.358899999999998</v>
      </c>
      <c r="CG23">
        <v>381.67099999999999</v>
      </c>
      <c r="CH23">
        <v>404.19900000000001</v>
      </c>
      <c r="CI23">
        <v>5.4111599999999997</v>
      </c>
      <c r="CJ23">
        <v>400.00400000000002</v>
      </c>
      <c r="CK23">
        <v>10.3786</v>
      </c>
      <c r="CL23">
        <v>1.6010200000000001</v>
      </c>
      <c r="CM23">
        <v>1.0523499999999999</v>
      </c>
      <c r="CN23">
        <v>13.9687</v>
      </c>
      <c r="CO23">
        <v>7.6620900000000001</v>
      </c>
      <c r="CP23">
        <v>550.01300000000003</v>
      </c>
      <c r="CQ23">
        <v>0.92700400000000005</v>
      </c>
      <c r="CR23">
        <v>7.2995500000000005E-2</v>
      </c>
      <c r="CS23">
        <v>0</v>
      </c>
      <c r="CT23">
        <v>1104.98</v>
      </c>
      <c r="CU23">
        <v>4.9998100000000001</v>
      </c>
      <c r="CV23">
        <v>6139.22</v>
      </c>
      <c r="CW23">
        <v>4565.68</v>
      </c>
      <c r="CX23">
        <v>40.25</v>
      </c>
      <c r="CY23">
        <v>42.75</v>
      </c>
      <c r="CZ23">
        <v>41.875</v>
      </c>
      <c r="DA23">
        <v>42</v>
      </c>
      <c r="DB23">
        <v>42.561999999999998</v>
      </c>
      <c r="DC23">
        <v>505.23</v>
      </c>
      <c r="DD23">
        <v>39.78</v>
      </c>
      <c r="DE23">
        <v>0</v>
      </c>
      <c r="DF23">
        <v>86.300000190734906</v>
      </c>
      <c r="DG23">
        <v>0</v>
      </c>
      <c r="DH23">
        <v>1102.8330769230799</v>
      </c>
      <c r="DI23">
        <v>17.6738461432154</v>
      </c>
      <c r="DJ23">
        <v>90.349401709664804</v>
      </c>
      <c r="DK23">
        <v>6128.1423076923102</v>
      </c>
      <c r="DL23">
        <v>15</v>
      </c>
      <c r="DM23">
        <v>1599837446.5</v>
      </c>
      <c r="DN23" t="s">
        <v>389</v>
      </c>
      <c r="DO23">
        <v>1599837437.5</v>
      </c>
      <c r="DP23">
        <v>1599837446.5</v>
      </c>
      <c r="DQ23">
        <v>33</v>
      </c>
      <c r="DR23">
        <v>-6.0000000000000001E-3</v>
      </c>
      <c r="DS23">
        <v>1E-3</v>
      </c>
      <c r="DT23">
        <v>-8.8999999999999996E-2</v>
      </c>
      <c r="DU23">
        <v>-0.318</v>
      </c>
      <c r="DV23">
        <v>400</v>
      </c>
      <c r="DW23">
        <v>10</v>
      </c>
      <c r="DX23">
        <v>0.04</v>
      </c>
      <c r="DY23">
        <v>0.02</v>
      </c>
      <c r="DZ23">
        <v>399.999536585366</v>
      </c>
      <c r="EA23">
        <v>-4.6515679442523002E-2</v>
      </c>
      <c r="EB23">
        <v>2.0035453406857601E-2</v>
      </c>
      <c r="EC23">
        <v>1</v>
      </c>
      <c r="ED23">
        <v>375.65554838709699</v>
      </c>
      <c r="EE23">
        <v>-5.5790322580812297E-2</v>
      </c>
      <c r="EF23">
        <v>1.18289931120039E-2</v>
      </c>
      <c r="EG23">
        <v>1</v>
      </c>
      <c r="EH23">
        <v>10.377312195122</v>
      </c>
      <c r="EI23">
        <v>9.2090592334588706E-3</v>
      </c>
      <c r="EJ23">
        <v>9.25570390242254E-4</v>
      </c>
      <c r="EK23">
        <v>1</v>
      </c>
      <c r="EL23">
        <v>15.793636585365901</v>
      </c>
      <c r="EM23">
        <v>0.15955400696861799</v>
      </c>
      <c r="EN23">
        <v>7.0790504241595095E-2</v>
      </c>
      <c r="EO23">
        <v>1</v>
      </c>
      <c r="EP23">
        <v>4</v>
      </c>
      <c r="EQ23">
        <v>4</v>
      </c>
      <c r="ER23" t="s">
        <v>369</v>
      </c>
      <c r="ES23">
        <v>2.9996900000000002</v>
      </c>
      <c r="ET23">
        <v>2.6331500000000001</v>
      </c>
      <c r="EU23">
        <v>9.6443299999999996E-2</v>
      </c>
      <c r="EV23">
        <v>0.101632</v>
      </c>
      <c r="EW23">
        <v>8.2765699999999998E-2</v>
      </c>
      <c r="EX23">
        <v>5.9275000000000001E-2</v>
      </c>
      <c r="EY23">
        <v>28578.2</v>
      </c>
      <c r="EZ23">
        <v>32111.3</v>
      </c>
      <c r="FA23">
        <v>27628.3</v>
      </c>
      <c r="FB23">
        <v>30938.1</v>
      </c>
      <c r="FC23">
        <v>35544.199999999997</v>
      </c>
      <c r="FD23">
        <v>40041.199999999997</v>
      </c>
      <c r="FE23">
        <v>40811.9</v>
      </c>
      <c r="FF23">
        <v>45554.400000000001</v>
      </c>
      <c r="FG23">
        <v>1.9951300000000001</v>
      </c>
      <c r="FH23">
        <v>2.0165299999999999</v>
      </c>
      <c r="FI23">
        <v>2.6486800000000001E-2</v>
      </c>
      <c r="FJ23">
        <v>0</v>
      </c>
      <c r="FK23">
        <v>23.5761</v>
      </c>
      <c r="FL23">
        <v>999.9</v>
      </c>
      <c r="FM23">
        <v>40.012999999999998</v>
      </c>
      <c r="FN23">
        <v>26.878</v>
      </c>
      <c r="FO23">
        <v>14.0236</v>
      </c>
      <c r="FP23">
        <v>61.716999999999999</v>
      </c>
      <c r="FQ23">
        <v>29.250800000000002</v>
      </c>
      <c r="FR23">
        <v>1</v>
      </c>
      <c r="FS23">
        <v>-0.14590400000000001</v>
      </c>
      <c r="FT23">
        <v>0.94392699999999996</v>
      </c>
      <c r="FU23">
        <v>20.202500000000001</v>
      </c>
      <c r="FV23">
        <v>5.22403</v>
      </c>
      <c r="FW23">
        <v>12.0276</v>
      </c>
      <c r="FX23">
        <v>4.9596999999999998</v>
      </c>
      <c r="FY23">
        <v>3.3010000000000002</v>
      </c>
      <c r="FZ23">
        <v>999.9</v>
      </c>
      <c r="GA23">
        <v>9553.7999999999993</v>
      </c>
      <c r="GB23">
        <v>9999</v>
      </c>
      <c r="GC23">
        <v>9999</v>
      </c>
      <c r="GD23">
        <v>1.8797299999999999</v>
      </c>
      <c r="GE23">
        <v>1.87662</v>
      </c>
      <c r="GF23">
        <v>1.8788100000000001</v>
      </c>
      <c r="GG23">
        <v>1.8785099999999999</v>
      </c>
      <c r="GH23">
        <v>1.8800399999999999</v>
      </c>
      <c r="GI23">
        <v>1.873</v>
      </c>
      <c r="GJ23">
        <v>1.8806499999999999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361</v>
      </c>
      <c r="GQ23" t="s">
        <v>362</v>
      </c>
      <c r="GR23" t="s">
        <v>363</v>
      </c>
      <c r="GS23" t="s">
        <v>363</v>
      </c>
      <c r="GT23" t="s">
        <v>363</v>
      </c>
      <c r="GU23" t="s">
        <v>363</v>
      </c>
      <c r="GV23">
        <v>0</v>
      </c>
      <c r="GW23">
        <v>100</v>
      </c>
      <c r="GX23">
        <v>100</v>
      </c>
      <c r="GY23">
        <v>-8.8999999999999996E-2</v>
      </c>
      <c r="GZ23">
        <v>-0.31780000000000003</v>
      </c>
      <c r="HA23">
        <v>-8.9299999999980201E-2</v>
      </c>
      <c r="HB23">
        <v>0</v>
      </c>
      <c r="HC23">
        <v>0</v>
      </c>
      <c r="HD23">
        <v>0</v>
      </c>
      <c r="HE23">
        <v>-0.31782499999999902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0.6</v>
      </c>
      <c r="HN23">
        <v>0.4</v>
      </c>
      <c r="HO23">
        <v>2</v>
      </c>
      <c r="HP23">
        <v>509.32400000000001</v>
      </c>
      <c r="HQ23">
        <v>506.48700000000002</v>
      </c>
      <c r="HR23">
        <v>23</v>
      </c>
      <c r="HS23">
        <v>25.8186</v>
      </c>
      <c r="HT23">
        <v>30.0001</v>
      </c>
      <c r="HU23">
        <v>25.751999999999999</v>
      </c>
      <c r="HV23">
        <v>25.761800000000001</v>
      </c>
      <c r="HW23">
        <v>20.4438</v>
      </c>
      <c r="HX23">
        <v>100</v>
      </c>
      <c r="HY23">
        <v>0</v>
      </c>
      <c r="HZ23">
        <v>23</v>
      </c>
      <c r="IA23">
        <v>400</v>
      </c>
      <c r="IB23">
        <v>12.2913</v>
      </c>
      <c r="IC23">
        <v>105.08</v>
      </c>
      <c r="ID23">
        <v>101.744</v>
      </c>
    </row>
    <row r="24" spans="1:238" x14ac:dyDescent="0.35">
      <c r="A24">
        <v>7</v>
      </c>
      <c r="B24">
        <v>1599837559</v>
      </c>
      <c r="C24">
        <v>808</v>
      </c>
      <c r="D24" t="s">
        <v>390</v>
      </c>
      <c r="E24" t="s">
        <v>391</v>
      </c>
      <c r="F24">
        <v>1599837559</v>
      </c>
      <c r="G24">
        <f t="shared" si="0"/>
        <v>4.3620865995900359E-3</v>
      </c>
      <c r="H24">
        <f t="shared" si="1"/>
        <v>15.689153304062028</v>
      </c>
      <c r="I24">
        <f t="shared" si="2"/>
        <v>379.17798254323668</v>
      </c>
      <c r="J24">
        <f t="shared" si="3"/>
        <v>291.90283676076706</v>
      </c>
      <c r="K24">
        <f t="shared" si="4"/>
        <v>29.609102626139567</v>
      </c>
      <c r="L24">
        <f t="shared" si="5"/>
        <v>38.461838614801096</v>
      </c>
      <c r="M24">
        <f t="shared" si="6"/>
        <v>0.3363998592583729</v>
      </c>
      <c r="N24">
        <f t="shared" si="7"/>
        <v>2.2813417001830905</v>
      </c>
      <c r="O24">
        <f t="shared" si="8"/>
        <v>0.31107329446707649</v>
      </c>
      <c r="P24">
        <f t="shared" si="9"/>
        <v>0.1965371638722756</v>
      </c>
      <c r="Q24">
        <f t="shared" si="10"/>
        <v>66.078504039280432</v>
      </c>
      <c r="R24">
        <f t="shared" si="11"/>
        <v>24.157491562729749</v>
      </c>
      <c r="S24">
        <f t="shared" si="12"/>
        <v>23.8459</v>
      </c>
      <c r="T24">
        <f t="shared" si="13"/>
        <v>2.9673626011168985</v>
      </c>
      <c r="U24">
        <f t="shared" si="14"/>
        <v>49.304860247712917</v>
      </c>
      <c r="V24">
        <f t="shared" si="15"/>
        <v>1.5768342238871698</v>
      </c>
      <c r="W24">
        <f t="shared" si="16"/>
        <v>3.1981314133434009</v>
      </c>
      <c r="X24">
        <f t="shared" si="17"/>
        <v>1.3905283772297288</v>
      </c>
      <c r="Y24">
        <f t="shared" si="18"/>
        <v>-192.36801904192058</v>
      </c>
      <c r="Z24">
        <f t="shared" si="19"/>
        <v>153.88720720782692</v>
      </c>
      <c r="AA24">
        <f t="shared" si="20"/>
        <v>14.192581534779817</v>
      </c>
      <c r="AB24">
        <f t="shared" si="21"/>
        <v>41.790273739966594</v>
      </c>
      <c r="AC24">
        <v>12</v>
      </c>
      <c r="AD24">
        <v>2</v>
      </c>
      <c r="AE24">
        <f t="shared" si="22"/>
        <v>1.0004451249721886</v>
      </c>
      <c r="AF24">
        <f t="shared" si="23"/>
        <v>4.4512497218862634E-2</v>
      </c>
      <c r="AG24">
        <f t="shared" si="24"/>
        <v>53941.442290401763</v>
      </c>
      <c r="AH24" t="s">
        <v>360</v>
      </c>
      <c r="AI24">
        <v>10245.9</v>
      </c>
      <c r="AJ24">
        <v>649.98461538461504</v>
      </c>
      <c r="AK24">
        <v>3171.93</v>
      </c>
      <c r="AL24">
        <f t="shared" si="25"/>
        <v>2521.9453846153847</v>
      </c>
      <c r="AM24">
        <f t="shared" si="26"/>
        <v>0.79508229520051976</v>
      </c>
      <c r="AN24">
        <v>-1.35899133596207</v>
      </c>
      <c r="AO24" t="s">
        <v>392</v>
      </c>
      <c r="AP24">
        <v>10251.9</v>
      </c>
      <c r="AQ24">
        <v>1033.4639999999999</v>
      </c>
      <c r="AR24">
        <v>2960.35</v>
      </c>
      <c r="AS24">
        <f t="shared" si="27"/>
        <v>0.65089803570523763</v>
      </c>
      <c r="AT24">
        <v>0.5</v>
      </c>
      <c r="AU24">
        <f t="shared" si="28"/>
        <v>337.26424278781235</v>
      </c>
      <c r="AV24">
        <f t="shared" si="29"/>
        <v>15.689153304062028</v>
      </c>
      <c r="AW24">
        <f t="shared" si="30"/>
        <v>109.7623165721007</v>
      </c>
      <c r="AX24">
        <f t="shared" si="31"/>
        <v>0.73372405289915044</v>
      </c>
      <c r="AY24">
        <f t="shared" si="32"/>
        <v>5.0548331181227028E-2</v>
      </c>
      <c r="AZ24">
        <f t="shared" si="33"/>
        <v>7.1471278733933469E-2</v>
      </c>
      <c r="BA24" t="s">
        <v>393</v>
      </c>
      <c r="BB24">
        <v>788.27</v>
      </c>
      <c r="BC24">
        <f t="shared" si="34"/>
        <v>2172.08</v>
      </c>
      <c r="BD24">
        <f t="shared" si="35"/>
        <v>0.88711557585355971</v>
      </c>
      <c r="BE24">
        <f t="shared" si="36"/>
        <v>8.8762659104066832E-2</v>
      </c>
      <c r="BF24">
        <f t="shared" si="37"/>
        <v>0.83401786264243916</v>
      </c>
      <c r="BG24">
        <f t="shared" si="38"/>
        <v>8.3895551938079516E-2</v>
      </c>
      <c r="BH24">
        <f t="shared" si="39"/>
        <v>0.67664340023269853</v>
      </c>
      <c r="BI24">
        <f t="shared" si="40"/>
        <v>0.32335659976730147</v>
      </c>
      <c r="BJ24">
        <f t="shared" si="41"/>
        <v>400.09399999999999</v>
      </c>
      <c r="BK24">
        <f t="shared" si="42"/>
        <v>337.26424278781235</v>
      </c>
      <c r="BL24">
        <f t="shared" si="43"/>
        <v>0.84296251077949769</v>
      </c>
      <c r="BM24">
        <f t="shared" si="44"/>
        <v>0.19592502155899549</v>
      </c>
      <c r="BN24">
        <v>1599837559</v>
      </c>
      <c r="BO24">
        <v>379.178</v>
      </c>
      <c r="BP24">
        <v>399.98099999999999</v>
      </c>
      <c r="BQ24">
        <v>15.545299999999999</v>
      </c>
      <c r="BR24">
        <v>10.394600000000001</v>
      </c>
      <c r="BS24">
        <v>379.26799999999997</v>
      </c>
      <c r="BT24">
        <v>15.863799999999999</v>
      </c>
      <c r="BU24">
        <v>500.01</v>
      </c>
      <c r="BV24">
        <v>101.396</v>
      </c>
      <c r="BW24">
        <v>3.8788900000000001E-2</v>
      </c>
      <c r="BX24">
        <v>25.097100000000001</v>
      </c>
      <c r="BY24">
        <v>23.8459</v>
      </c>
      <c r="BZ24">
        <v>999.9</v>
      </c>
      <c r="CA24">
        <v>0</v>
      </c>
      <c r="CB24">
        <v>0</v>
      </c>
      <c r="CC24">
        <v>9996.8799999999992</v>
      </c>
      <c r="CD24">
        <v>0</v>
      </c>
      <c r="CE24">
        <v>10.673299999999999</v>
      </c>
      <c r="CF24">
        <v>-20.802800000000001</v>
      </c>
      <c r="CG24">
        <v>385.166</v>
      </c>
      <c r="CH24">
        <v>404.18200000000002</v>
      </c>
      <c r="CI24">
        <v>5.1507699999999996</v>
      </c>
      <c r="CJ24">
        <v>399.98099999999999</v>
      </c>
      <c r="CK24">
        <v>10.394600000000001</v>
      </c>
      <c r="CL24">
        <v>1.57623</v>
      </c>
      <c r="CM24">
        <v>1.05396</v>
      </c>
      <c r="CN24">
        <v>13.728400000000001</v>
      </c>
      <c r="CO24">
        <v>7.6845100000000004</v>
      </c>
      <c r="CP24">
        <v>400.09399999999999</v>
      </c>
      <c r="CQ24">
        <v>0.90000899999999995</v>
      </c>
      <c r="CR24">
        <v>9.9991399999999994E-2</v>
      </c>
      <c r="CS24">
        <v>0</v>
      </c>
      <c r="CT24">
        <v>1033.3399999999999</v>
      </c>
      <c r="CU24">
        <v>4.9998100000000001</v>
      </c>
      <c r="CV24">
        <v>4180.96</v>
      </c>
      <c r="CW24">
        <v>3284.5</v>
      </c>
      <c r="CX24">
        <v>40.061999999999998</v>
      </c>
      <c r="CY24">
        <v>42.75</v>
      </c>
      <c r="CZ24">
        <v>41.75</v>
      </c>
      <c r="DA24">
        <v>42</v>
      </c>
      <c r="DB24">
        <v>42.436999999999998</v>
      </c>
      <c r="DC24">
        <v>355.59</v>
      </c>
      <c r="DD24">
        <v>39.51</v>
      </c>
      <c r="DE24">
        <v>0</v>
      </c>
      <c r="DF24">
        <v>85.300000190734906</v>
      </c>
      <c r="DG24">
        <v>0</v>
      </c>
      <c r="DH24">
        <v>1033.4639999999999</v>
      </c>
      <c r="DI24">
        <v>0.173846150442902</v>
      </c>
      <c r="DJ24">
        <v>0.62461537017832103</v>
      </c>
      <c r="DK24">
        <v>4180.0695999999998</v>
      </c>
      <c r="DL24">
        <v>15</v>
      </c>
      <c r="DM24">
        <v>1599837532.5</v>
      </c>
      <c r="DN24" t="s">
        <v>394</v>
      </c>
      <c r="DO24">
        <v>1599837523.5</v>
      </c>
      <c r="DP24">
        <v>1599837532.5</v>
      </c>
      <c r="DQ24">
        <v>34</v>
      </c>
      <c r="DR24">
        <v>-1E-3</v>
      </c>
      <c r="DS24">
        <v>-1E-3</v>
      </c>
      <c r="DT24">
        <v>-0.09</v>
      </c>
      <c r="DU24">
        <v>-0.31900000000000001</v>
      </c>
      <c r="DV24">
        <v>400</v>
      </c>
      <c r="DW24">
        <v>10</v>
      </c>
      <c r="DX24">
        <v>0.04</v>
      </c>
      <c r="DY24">
        <v>0.02</v>
      </c>
      <c r="DZ24">
        <v>399.99870731707301</v>
      </c>
      <c r="EA24">
        <v>-3.4871080138641999E-2</v>
      </c>
      <c r="EB24">
        <v>1.05927814869898E-2</v>
      </c>
      <c r="EC24">
        <v>1</v>
      </c>
      <c r="ED24">
        <v>379.19058064516099</v>
      </c>
      <c r="EE24">
        <v>-3.7741935491294701E-3</v>
      </c>
      <c r="EF24">
        <v>1.5015635278258201E-2</v>
      </c>
      <c r="EG24">
        <v>1</v>
      </c>
      <c r="EH24">
        <v>10.3924219512195</v>
      </c>
      <c r="EI24">
        <v>1.2683623693407101E-2</v>
      </c>
      <c r="EJ24">
        <v>1.2953033725303801E-3</v>
      </c>
      <c r="EK24">
        <v>1</v>
      </c>
      <c r="EL24">
        <v>15.5469682926829</v>
      </c>
      <c r="EM24">
        <v>0.174997212543577</v>
      </c>
      <c r="EN24">
        <v>7.42575263132179E-2</v>
      </c>
      <c r="EO24">
        <v>1</v>
      </c>
      <c r="EP24">
        <v>4</v>
      </c>
      <c r="EQ24">
        <v>4</v>
      </c>
      <c r="ER24" t="s">
        <v>369</v>
      </c>
      <c r="ES24">
        <v>2.9995699999999998</v>
      </c>
      <c r="ET24">
        <v>2.633</v>
      </c>
      <c r="EU24">
        <v>9.7150799999999995E-2</v>
      </c>
      <c r="EV24">
        <v>0.101629</v>
      </c>
      <c r="EW24">
        <v>8.1840399999999994E-2</v>
      </c>
      <c r="EX24">
        <v>5.9345599999999998E-2</v>
      </c>
      <c r="EY24">
        <v>28556.7</v>
      </c>
      <c r="EZ24">
        <v>32111.9</v>
      </c>
      <c r="FA24">
        <v>27629</v>
      </c>
      <c r="FB24">
        <v>30938.5</v>
      </c>
      <c r="FC24">
        <v>35581.300000000003</v>
      </c>
      <c r="FD24">
        <v>40039</v>
      </c>
      <c r="FE24">
        <v>40813</v>
      </c>
      <c r="FF24">
        <v>45555.3</v>
      </c>
      <c r="FG24">
        <v>1.99505</v>
      </c>
      <c r="FH24">
        <v>2.0166499999999998</v>
      </c>
      <c r="FI24">
        <v>1.7013400000000001E-2</v>
      </c>
      <c r="FJ24">
        <v>0</v>
      </c>
      <c r="FK24">
        <v>23.566199999999998</v>
      </c>
      <c r="FL24">
        <v>999.9</v>
      </c>
      <c r="FM24">
        <v>40.037999999999997</v>
      </c>
      <c r="FN24">
        <v>26.908000000000001</v>
      </c>
      <c r="FO24">
        <v>14.0557</v>
      </c>
      <c r="FP24">
        <v>61.576999999999998</v>
      </c>
      <c r="FQ24">
        <v>29.370999999999999</v>
      </c>
      <c r="FR24">
        <v>1</v>
      </c>
      <c r="FS24">
        <v>-0.146956</v>
      </c>
      <c r="FT24">
        <v>0.94675900000000002</v>
      </c>
      <c r="FU24">
        <v>20.2041</v>
      </c>
      <c r="FV24">
        <v>5.2232799999999999</v>
      </c>
      <c r="FW24">
        <v>12.0276</v>
      </c>
      <c r="FX24">
        <v>4.9597499999999997</v>
      </c>
      <c r="FY24">
        <v>3.3010000000000002</v>
      </c>
      <c r="FZ24">
        <v>999.9</v>
      </c>
      <c r="GA24">
        <v>9555.4</v>
      </c>
      <c r="GB24">
        <v>9999</v>
      </c>
      <c r="GC24">
        <v>9999</v>
      </c>
      <c r="GD24">
        <v>1.8797299999999999</v>
      </c>
      <c r="GE24">
        <v>1.8766700000000001</v>
      </c>
      <c r="GF24">
        <v>1.8788100000000001</v>
      </c>
      <c r="GG24">
        <v>1.8785099999999999</v>
      </c>
      <c r="GH24">
        <v>1.8800699999999999</v>
      </c>
      <c r="GI24">
        <v>1.8729899999999999</v>
      </c>
      <c r="GJ24">
        <v>1.8806499999999999</v>
      </c>
      <c r="GK24">
        <v>1.87469</v>
      </c>
      <c r="GL24">
        <v>5</v>
      </c>
      <c r="GM24">
        <v>0</v>
      </c>
      <c r="GN24">
        <v>0</v>
      </c>
      <c r="GO24">
        <v>0</v>
      </c>
      <c r="GP24" t="s">
        <v>361</v>
      </c>
      <c r="GQ24" t="s">
        <v>362</v>
      </c>
      <c r="GR24" t="s">
        <v>363</v>
      </c>
      <c r="GS24" t="s">
        <v>363</v>
      </c>
      <c r="GT24" t="s">
        <v>363</v>
      </c>
      <c r="GU24" t="s">
        <v>363</v>
      </c>
      <c r="GV24">
        <v>0</v>
      </c>
      <c r="GW24">
        <v>100</v>
      </c>
      <c r="GX24">
        <v>100</v>
      </c>
      <c r="GY24">
        <v>-0.09</v>
      </c>
      <c r="GZ24">
        <v>-0.31850000000000001</v>
      </c>
      <c r="HA24">
        <v>-8.9800000000025207E-2</v>
      </c>
      <c r="HB24">
        <v>0</v>
      </c>
      <c r="HC24">
        <v>0</v>
      </c>
      <c r="HD24">
        <v>0</v>
      </c>
      <c r="HE24">
        <v>-0.31850499999999798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0.6</v>
      </c>
      <c r="HN24">
        <v>0.4</v>
      </c>
      <c r="HO24">
        <v>2</v>
      </c>
      <c r="HP24">
        <v>509.21199999999999</v>
      </c>
      <c r="HQ24">
        <v>506.50400000000002</v>
      </c>
      <c r="HR24">
        <v>22.9999</v>
      </c>
      <c r="HS24">
        <v>25.807700000000001</v>
      </c>
      <c r="HT24">
        <v>30</v>
      </c>
      <c r="HU24">
        <v>25.7455</v>
      </c>
      <c r="HV24">
        <v>25.754899999999999</v>
      </c>
      <c r="HW24">
        <v>20.445499999999999</v>
      </c>
      <c r="HX24">
        <v>100</v>
      </c>
      <c r="HY24">
        <v>0</v>
      </c>
      <c r="HZ24">
        <v>23</v>
      </c>
      <c r="IA24">
        <v>400</v>
      </c>
      <c r="IB24">
        <v>12.2913</v>
      </c>
      <c r="IC24">
        <v>105.083</v>
      </c>
      <c r="ID24">
        <v>101.746</v>
      </c>
    </row>
    <row r="25" spans="1:238" x14ac:dyDescent="0.35">
      <c r="A25">
        <v>8</v>
      </c>
      <c r="B25">
        <v>1599837642</v>
      </c>
      <c r="C25">
        <v>891</v>
      </c>
      <c r="D25" t="s">
        <v>395</v>
      </c>
      <c r="E25" t="s">
        <v>396</v>
      </c>
      <c r="F25">
        <v>1599837642</v>
      </c>
      <c r="G25">
        <f t="shared" si="0"/>
        <v>4.155264964285474E-3</v>
      </c>
      <c r="H25">
        <f t="shared" si="1"/>
        <v>10.917346830990919</v>
      </c>
      <c r="I25">
        <f t="shared" si="2"/>
        <v>384.95698792220452</v>
      </c>
      <c r="J25">
        <f t="shared" si="3"/>
        <v>319.23252946942557</v>
      </c>
      <c r="K25">
        <f t="shared" si="4"/>
        <v>32.37935785996838</v>
      </c>
      <c r="L25">
        <f t="shared" si="5"/>
        <v>39.045707821020748</v>
      </c>
      <c r="M25">
        <f t="shared" si="6"/>
        <v>0.32144952884884254</v>
      </c>
      <c r="N25">
        <f t="shared" si="7"/>
        <v>2.2856749872764057</v>
      </c>
      <c r="O25">
        <f t="shared" si="8"/>
        <v>0.29828146882488027</v>
      </c>
      <c r="P25">
        <f t="shared" si="9"/>
        <v>0.1883681377885088</v>
      </c>
      <c r="Q25">
        <f t="shared" si="10"/>
        <v>41.316744275859236</v>
      </c>
      <c r="R25">
        <f t="shared" si="11"/>
        <v>23.988804879815962</v>
      </c>
      <c r="S25">
        <f t="shared" si="12"/>
        <v>23.666</v>
      </c>
      <c r="T25">
        <f t="shared" si="13"/>
        <v>2.935409675325702</v>
      </c>
      <c r="U25">
        <f t="shared" si="14"/>
        <v>48.738544513009366</v>
      </c>
      <c r="V25">
        <f t="shared" si="15"/>
        <v>1.5537059471818997</v>
      </c>
      <c r="W25">
        <f t="shared" si="16"/>
        <v>3.1878382145104522</v>
      </c>
      <c r="X25">
        <f t="shared" si="17"/>
        <v>1.3817037281438023</v>
      </c>
      <c r="Y25">
        <f t="shared" si="18"/>
        <v>-183.2471849249894</v>
      </c>
      <c r="Z25">
        <f t="shared" si="19"/>
        <v>169.68125175164062</v>
      </c>
      <c r="AA25">
        <f t="shared" si="20"/>
        <v>15.601144721234615</v>
      </c>
      <c r="AB25">
        <f t="shared" si="21"/>
        <v>43.351955823745072</v>
      </c>
      <c r="AC25">
        <v>12</v>
      </c>
      <c r="AD25">
        <v>2</v>
      </c>
      <c r="AE25">
        <f t="shared" si="22"/>
        <v>1.0004438473642745</v>
      </c>
      <c r="AF25">
        <f t="shared" si="23"/>
        <v>4.4384736427449667E-2</v>
      </c>
      <c r="AG25">
        <f t="shared" si="24"/>
        <v>54096.642831242534</v>
      </c>
      <c r="AH25" t="s">
        <v>360</v>
      </c>
      <c r="AI25">
        <v>10245.9</v>
      </c>
      <c r="AJ25">
        <v>649.98461538461504</v>
      </c>
      <c r="AK25">
        <v>3171.93</v>
      </c>
      <c r="AL25">
        <f t="shared" si="25"/>
        <v>2521.9453846153847</v>
      </c>
      <c r="AM25">
        <f t="shared" si="26"/>
        <v>0.79508229520051976</v>
      </c>
      <c r="AN25">
        <v>-1.35899133596207</v>
      </c>
      <c r="AO25" t="s">
        <v>397</v>
      </c>
      <c r="AP25">
        <v>10239</v>
      </c>
      <c r="AQ25">
        <v>933.38484615384596</v>
      </c>
      <c r="AR25">
        <v>3032.98</v>
      </c>
      <c r="AS25">
        <f t="shared" si="27"/>
        <v>0.69225486282341264</v>
      </c>
      <c r="AT25">
        <v>0.5</v>
      </c>
      <c r="AU25">
        <f t="shared" si="28"/>
        <v>210.92434290642507</v>
      </c>
      <c r="AV25">
        <f t="shared" si="29"/>
        <v>10.917346830990919</v>
      </c>
      <c r="AW25">
        <f t="shared" si="30"/>
        <v>73.006701032402873</v>
      </c>
      <c r="AX25">
        <f t="shared" si="31"/>
        <v>0.74372729131085602</v>
      </c>
      <c r="AY25">
        <f t="shared" si="32"/>
        <v>5.8202566843597044E-2</v>
      </c>
      <c r="AZ25">
        <f t="shared" si="33"/>
        <v>4.5813028770384186E-2</v>
      </c>
      <c r="BA25" t="s">
        <v>398</v>
      </c>
      <c r="BB25">
        <v>777.27</v>
      </c>
      <c r="BC25">
        <f t="shared" si="34"/>
        <v>2255.71</v>
      </c>
      <c r="BD25">
        <f t="shared" si="35"/>
        <v>0.93079126033317849</v>
      </c>
      <c r="BE25">
        <f t="shared" si="36"/>
        <v>5.8024938822212685E-2</v>
      </c>
      <c r="BF25">
        <f t="shared" si="37"/>
        <v>0.88107394894725255</v>
      </c>
      <c r="BG25">
        <f t="shared" si="38"/>
        <v>5.5096355713187155E-2</v>
      </c>
      <c r="BH25">
        <f t="shared" si="39"/>
        <v>0.77511020872083247</v>
      </c>
      <c r="BI25">
        <f t="shared" si="40"/>
        <v>0.22488979127916753</v>
      </c>
      <c r="BJ25">
        <f t="shared" si="41"/>
        <v>250.22399999999999</v>
      </c>
      <c r="BK25">
        <f t="shared" si="42"/>
        <v>210.92434290642507</v>
      </c>
      <c r="BL25">
        <f t="shared" si="43"/>
        <v>0.84294209550812504</v>
      </c>
      <c r="BM25">
        <f t="shared" si="44"/>
        <v>0.19588419101625024</v>
      </c>
      <c r="BN25">
        <v>1599837642</v>
      </c>
      <c r="BO25">
        <v>384.95699999999999</v>
      </c>
      <c r="BP25">
        <v>399.96899999999999</v>
      </c>
      <c r="BQ25">
        <v>15.318199999999999</v>
      </c>
      <c r="BR25">
        <v>10.411300000000001</v>
      </c>
      <c r="BS25">
        <v>385.06700000000001</v>
      </c>
      <c r="BT25">
        <v>15.6372</v>
      </c>
      <c r="BU25">
        <v>500.084</v>
      </c>
      <c r="BV25">
        <v>101.39</v>
      </c>
      <c r="BW25">
        <v>3.8754499999999997E-2</v>
      </c>
      <c r="BX25">
        <v>25.042999999999999</v>
      </c>
      <c r="BY25">
        <v>23.666</v>
      </c>
      <c r="BZ25">
        <v>999.9</v>
      </c>
      <c r="CA25">
        <v>0</v>
      </c>
      <c r="CB25">
        <v>0</v>
      </c>
      <c r="CC25">
        <v>10025.6</v>
      </c>
      <c r="CD25">
        <v>0</v>
      </c>
      <c r="CE25">
        <v>10.5998</v>
      </c>
      <c r="CF25">
        <v>-15.011799999999999</v>
      </c>
      <c r="CG25">
        <v>390.94600000000003</v>
      </c>
      <c r="CH25">
        <v>404.17700000000002</v>
      </c>
      <c r="CI25">
        <v>4.9068800000000001</v>
      </c>
      <c r="CJ25">
        <v>399.96899999999999</v>
      </c>
      <c r="CK25">
        <v>10.411300000000001</v>
      </c>
      <c r="CL25">
        <v>1.55311</v>
      </c>
      <c r="CM25">
        <v>1.0556000000000001</v>
      </c>
      <c r="CN25">
        <v>13.501300000000001</v>
      </c>
      <c r="CO25">
        <v>7.7072399999999996</v>
      </c>
      <c r="CP25">
        <v>250.22399999999999</v>
      </c>
      <c r="CQ25">
        <v>0.89994600000000002</v>
      </c>
      <c r="CR25">
        <v>0.100054</v>
      </c>
      <c r="CS25">
        <v>0</v>
      </c>
      <c r="CT25">
        <v>932.06399999999996</v>
      </c>
      <c r="CU25">
        <v>4.9998100000000001</v>
      </c>
      <c r="CV25">
        <v>2377.6799999999998</v>
      </c>
      <c r="CW25">
        <v>2038.57</v>
      </c>
      <c r="CX25">
        <v>39.75</v>
      </c>
      <c r="CY25">
        <v>42.686999999999998</v>
      </c>
      <c r="CZ25">
        <v>41.625</v>
      </c>
      <c r="DA25">
        <v>42.061999999999998</v>
      </c>
      <c r="DB25">
        <v>42.25</v>
      </c>
      <c r="DC25">
        <v>220.69</v>
      </c>
      <c r="DD25">
        <v>24.54</v>
      </c>
      <c r="DE25">
        <v>0</v>
      </c>
      <c r="DF25">
        <v>82.700000047683702</v>
      </c>
      <c r="DG25">
        <v>0</v>
      </c>
      <c r="DH25">
        <v>933.38484615384596</v>
      </c>
      <c r="DI25">
        <v>-9.7238974390420108</v>
      </c>
      <c r="DJ25">
        <v>-25.619145358793599</v>
      </c>
      <c r="DK25">
        <v>2378.8992307692301</v>
      </c>
      <c r="DL25">
        <v>15</v>
      </c>
      <c r="DM25">
        <v>1599837615.5</v>
      </c>
      <c r="DN25" t="s">
        <v>399</v>
      </c>
      <c r="DO25">
        <v>1599837612.5</v>
      </c>
      <c r="DP25">
        <v>1599837615.5</v>
      </c>
      <c r="DQ25">
        <v>35</v>
      </c>
      <c r="DR25">
        <v>-0.02</v>
      </c>
      <c r="DS25">
        <v>-1E-3</v>
      </c>
      <c r="DT25">
        <v>-0.11</v>
      </c>
      <c r="DU25">
        <v>-0.31900000000000001</v>
      </c>
      <c r="DV25">
        <v>400</v>
      </c>
      <c r="DW25">
        <v>10</v>
      </c>
      <c r="DX25">
        <v>0.06</v>
      </c>
      <c r="DY25">
        <v>0.02</v>
      </c>
      <c r="DZ25">
        <v>400.00678048780497</v>
      </c>
      <c r="EA25">
        <v>-1.74773519162769E-2</v>
      </c>
      <c r="EB25">
        <v>2.1448193050415398E-2</v>
      </c>
      <c r="EC25">
        <v>1</v>
      </c>
      <c r="ED25">
        <v>385.00864516129002</v>
      </c>
      <c r="EE25">
        <v>-0.41312903225868602</v>
      </c>
      <c r="EF25">
        <v>3.3790195549844103E-2</v>
      </c>
      <c r="EG25">
        <v>1</v>
      </c>
      <c r="EH25">
        <v>10.409119512195099</v>
      </c>
      <c r="EI25">
        <v>1.0806271777038801E-2</v>
      </c>
      <c r="EJ25">
        <v>1.11731811139286E-3</v>
      </c>
      <c r="EK25">
        <v>1</v>
      </c>
      <c r="EL25">
        <v>15.3223487804878</v>
      </c>
      <c r="EM25">
        <v>0.14582090592339</v>
      </c>
      <c r="EN25">
        <v>6.7181084452908796E-2</v>
      </c>
      <c r="EO25">
        <v>1</v>
      </c>
      <c r="EP25">
        <v>4</v>
      </c>
      <c r="EQ25">
        <v>4</v>
      </c>
      <c r="ER25" t="s">
        <v>369</v>
      </c>
      <c r="ES25">
        <v>2.9997600000000002</v>
      </c>
      <c r="ET25">
        <v>2.6329600000000002</v>
      </c>
      <c r="EU25">
        <v>9.8302700000000007E-2</v>
      </c>
      <c r="EV25">
        <v>0.10162499999999999</v>
      </c>
      <c r="EW25">
        <v>8.0972500000000003E-2</v>
      </c>
      <c r="EX25">
        <v>5.94178E-2</v>
      </c>
      <c r="EY25">
        <v>28521.3</v>
      </c>
      <c r="EZ25">
        <v>32112.7</v>
      </c>
      <c r="FA25">
        <v>27630</v>
      </c>
      <c r="FB25">
        <v>30939.1</v>
      </c>
      <c r="FC25">
        <v>35616.400000000001</v>
      </c>
      <c r="FD25">
        <v>40037</v>
      </c>
      <c r="FE25">
        <v>40814.400000000001</v>
      </c>
      <c r="FF25">
        <v>45556.4</v>
      </c>
      <c r="FG25">
        <v>1.99525</v>
      </c>
      <c r="FH25">
        <v>2.0167299999999999</v>
      </c>
      <c r="FI25">
        <v>6.5490599999999998E-3</v>
      </c>
      <c r="FJ25">
        <v>0</v>
      </c>
      <c r="FK25">
        <v>23.558299999999999</v>
      </c>
      <c r="FL25">
        <v>999.9</v>
      </c>
      <c r="FM25">
        <v>40.037999999999997</v>
      </c>
      <c r="FN25">
        <v>26.919</v>
      </c>
      <c r="FO25">
        <v>14.0679</v>
      </c>
      <c r="FP25">
        <v>61.286999999999999</v>
      </c>
      <c r="FQ25">
        <v>29.322900000000001</v>
      </c>
      <c r="FR25">
        <v>1</v>
      </c>
      <c r="FS25">
        <v>-0.14912600000000001</v>
      </c>
      <c r="FT25">
        <v>0.93410700000000002</v>
      </c>
      <c r="FU25">
        <v>20.205300000000001</v>
      </c>
      <c r="FV25">
        <v>5.2253800000000004</v>
      </c>
      <c r="FW25">
        <v>12.027799999999999</v>
      </c>
      <c r="FX25">
        <v>4.9596999999999998</v>
      </c>
      <c r="FY25">
        <v>3.3010000000000002</v>
      </c>
      <c r="FZ25">
        <v>999.9</v>
      </c>
      <c r="GA25">
        <v>9557.1</v>
      </c>
      <c r="GB25">
        <v>9999</v>
      </c>
      <c r="GC25">
        <v>9999</v>
      </c>
      <c r="GD25">
        <v>1.8797299999999999</v>
      </c>
      <c r="GE25">
        <v>1.8766700000000001</v>
      </c>
      <c r="GF25">
        <v>1.8788100000000001</v>
      </c>
      <c r="GG25">
        <v>1.8785099999999999</v>
      </c>
      <c r="GH25">
        <v>1.8800699999999999</v>
      </c>
      <c r="GI25">
        <v>1.8729899999999999</v>
      </c>
      <c r="GJ25">
        <v>1.8806499999999999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361</v>
      </c>
      <c r="GQ25" t="s">
        <v>362</v>
      </c>
      <c r="GR25" t="s">
        <v>363</v>
      </c>
      <c r="GS25" t="s">
        <v>363</v>
      </c>
      <c r="GT25" t="s">
        <v>363</v>
      </c>
      <c r="GU25" t="s">
        <v>363</v>
      </c>
      <c r="GV25">
        <v>0</v>
      </c>
      <c r="GW25">
        <v>100</v>
      </c>
      <c r="GX25">
        <v>100</v>
      </c>
      <c r="GY25">
        <v>-0.11</v>
      </c>
      <c r="GZ25">
        <v>-0.31900000000000001</v>
      </c>
      <c r="HA25">
        <v>-0.109650000000045</v>
      </c>
      <c r="HB25">
        <v>0</v>
      </c>
      <c r="HC25">
        <v>0</v>
      </c>
      <c r="HD25">
        <v>0</v>
      </c>
      <c r="HE25">
        <v>-0.31901499999999799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0.5</v>
      </c>
      <c r="HN25">
        <v>0.4</v>
      </c>
      <c r="HO25">
        <v>2</v>
      </c>
      <c r="HP25">
        <v>509.22300000000001</v>
      </c>
      <c r="HQ25">
        <v>506.411</v>
      </c>
      <c r="HR25">
        <v>22.9998</v>
      </c>
      <c r="HS25">
        <v>25.790299999999998</v>
      </c>
      <c r="HT25">
        <v>30</v>
      </c>
      <c r="HU25">
        <v>25.732600000000001</v>
      </c>
      <c r="HV25">
        <v>25.740200000000002</v>
      </c>
      <c r="HW25">
        <v>20.444900000000001</v>
      </c>
      <c r="HX25">
        <v>100</v>
      </c>
      <c r="HY25">
        <v>0</v>
      </c>
      <c r="HZ25">
        <v>23</v>
      </c>
      <c r="IA25">
        <v>400</v>
      </c>
      <c r="IB25">
        <v>12.2913</v>
      </c>
      <c r="IC25">
        <v>105.087</v>
      </c>
      <c r="ID25">
        <v>101.748</v>
      </c>
    </row>
    <row r="26" spans="1:238" x14ac:dyDescent="0.35">
      <c r="A26">
        <v>9</v>
      </c>
      <c r="B26">
        <v>1599837731.0999999</v>
      </c>
      <c r="C26">
        <v>980.09999990463302</v>
      </c>
      <c r="D26" t="s">
        <v>400</v>
      </c>
      <c r="E26" t="s">
        <v>401</v>
      </c>
      <c r="F26">
        <v>1599837731.0999999</v>
      </c>
      <c r="G26">
        <f t="shared" si="0"/>
        <v>3.9531016292645186E-3</v>
      </c>
      <c r="H26">
        <f t="shared" si="1"/>
        <v>6.7393251820007034</v>
      </c>
      <c r="I26">
        <f t="shared" si="2"/>
        <v>390.08099252118478</v>
      </c>
      <c r="J26">
        <f t="shared" si="3"/>
        <v>344.29975095794305</v>
      </c>
      <c r="K26">
        <f t="shared" si="4"/>
        <v>34.921429765360799</v>
      </c>
      <c r="L26">
        <f t="shared" si="5"/>
        <v>39.564902226126691</v>
      </c>
      <c r="M26">
        <f t="shared" si="6"/>
        <v>0.30432470954836371</v>
      </c>
      <c r="N26">
        <f t="shared" si="7"/>
        <v>2.2830726067068423</v>
      </c>
      <c r="O26">
        <f t="shared" si="8"/>
        <v>0.28345155742661027</v>
      </c>
      <c r="P26">
        <f t="shared" si="9"/>
        <v>0.17891314781098402</v>
      </c>
      <c r="Q26">
        <f t="shared" si="10"/>
        <v>24.723988052513825</v>
      </c>
      <c r="R26">
        <f t="shared" si="11"/>
        <v>23.872166324681352</v>
      </c>
      <c r="S26">
        <f t="shared" si="12"/>
        <v>23.5505</v>
      </c>
      <c r="T26">
        <f t="shared" si="13"/>
        <v>2.9150541211239691</v>
      </c>
      <c r="U26">
        <f t="shared" si="14"/>
        <v>48.210241200102153</v>
      </c>
      <c r="V26">
        <f t="shared" si="15"/>
        <v>1.5315233646289501</v>
      </c>
      <c r="W26">
        <f t="shared" si="16"/>
        <v>3.1767593907530687</v>
      </c>
      <c r="X26">
        <f t="shared" si="17"/>
        <v>1.383530756495019</v>
      </c>
      <c r="Y26">
        <f t="shared" si="18"/>
        <v>-174.33178185056528</v>
      </c>
      <c r="Z26">
        <f t="shared" si="19"/>
        <v>176.51621337560286</v>
      </c>
      <c r="AA26">
        <f t="shared" si="20"/>
        <v>16.233834917262101</v>
      </c>
      <c r="AB26">
        <f t="shared" si="21"/>
        <v>43.1422544948135</v>
      </c>
      <c r="AC26">
        <v>12</v>
      </c>
      <c r="AD26">
        <v>2</v>
      </c>
      <c r="AE26">
        <f t="shared" si="22"/>
        <v>1.0004444791438307</v>
      </c>
      <c r="AF26">
        <f t="shared" si="23"/>
        <v>4.4447914383072273E-2</v>
      </c>
      <c r="AG26">
        <f t="shared" si="24"/>
        <v>54019.784353709329</v>
      </c>
      <c r="AH26" t="s">
        <v>360</v>
      </c>
      <c r="AI26">
        <v>10245.9</v>
      </c>
      <c r="AJ26">
        <v>649.98461538461504</v>
      </c>
      <c r="AK26">
        <v>3171.93</v>
      </c>
      <c r="AL26">
        <f t="shared" si="25"/>
        <v>2521.9453846153847</v>
      </c>
      <c r="AM26">
        <f t="shared" si="26"/>
        <v>0.79508229520051976</v>
      </c>
      <c r="AN26">
        <v>-1.35899133596207</v>
      </c>
      <c r="AO26" t="s">
        <v>402</v>
      </c>
      <c r="AP26">
        <v>10230.1</v>
      </c>
      <c r="AQ26">
        <v>863.06615384615395</v>
      </c>
      <c r="AR26">
        <v>3012.66</v>
      </c>
      <c r="AS26">
        <f t="shared" si="27"/>
        <v>0.71352022669463067</v>
      </c>
      <c r="AT26">
        <v>0.5</v>
      </c>
      <c r="AU26">
        <f t="shared" si="28"/>
        <v>126.26922925697434</v>
      </c>
      <c r="AV26">
        <f t="shared" si="29"/>
        <v>6.7393251820007034</v>
      </c>
      <c r="AW26">
        <f t="shared" si="30"/>
        <v>45.047824541996313</v>
      </c>
      <c r="AX26">
        <f t="shared" si="31"/>
        <v>0.74733292173693688</v>
      </c>
      <c r="AY26">
        <f t="shared" si="32"/>
        <v>6.4135312820209303E-2</v>
      </c>
      <c r="AZ26">
        <f t="shared" si="33"/>
        <v>5.2866901674931785E-2</v>
      </c>
      <c r="BA26" t="s">
        <v>403</v>
      </c>
      <c r="BB26">
        <v>761.2</v>
      </c>
      <c r="BC26">
        <f t="shared" si="34"/>
        <v>2251.46</v>
      </c>
      <c r="BD26">
        <f t="shared" si="35"/>
        <v>0.95475551249138146</v>
      </c>
      <c r="BE26">
        <f t="shared" si="36"/>
        <v>6.6067124895778456E-2</v>
      </c>
      <c r="BF26">
        <f t="shared" si="37"/>
        <v>0.9098134513742242</v>
      </c>
      <c r="BG26">
        <f t="shared" si="38"/>
        <v>6.3153627739757676E-2</v>
      </c>
      <c r="BH26">
        <f t="shared" si="39"/>
        <v>0.8420674277049548</v>
      </c>
      <c r="BI26">
        <f t="shared" si="40"/>
        <v>0.1579325722950452</v>
      </c>
      <c r="BJ26">
        <f t="shared" si="41"/>
        <v>149.803</v>
      </c>
      <c r="BK26">
        <f t="shared" si="42"/>
        <v>126.26922925697434</v>
      </c>
      <c r="BL26">
        <f t="shared" si="43"/>
        <v>0.84290187283949147</v>
      </c>
      <c r="BM26">
        <f t="shared" si="44"/>
        <v>0.19580374567898318</v>
      </c>
      <c r="BN26">
        <v>1599837731.0999999</v>
      </c>
      <c r="BO26">
        <v>390.08100000000002</v>
      </c>
      <c r="BP26">
        <v>400.01400000000001</v>
      </c>
      <c r="BQ26">
        <v>15.0997</v>
      </c>
      <c r="BR26">
        <v>10.430199999999999</v>
      </c>
      <c r="BS26">
        <v>390.17599999999999</v>
      </c>
      <c r="BT26">
        <v>15.415800000000001</v>
      </c>
      <c r="BU26">
        <v>500.05200000000002</v>
      </c>
      <c r="BV26">
        <v>101.389</v>
      </c>
      <c r="BW26">
        <v>3.84035E-2</v>
      </c>
      <c r="BX26">
        <v>24.9846</v>
      </c>
      <c r="BY26">
        <v>23.5505</v>
      </c>
      <c r="BZ26">
        <v>999.9</v>
      </c>
      <c r="CA26">
        <v>0</v>
      </c>
      <c r="CB26">
        <v>0</v>
      </c>
      <c r="CC26">
        <v>10008.799999999999</v>
      </c>
      <c r="CD26">
        <v>0</v>
      </c>
      <c r="CE26">
        <v>10.678800000000001</v>
      </c>
      <c r="CF26">
        <v>-9.9331399999999999</v>
      </c>
      <c r="CG26">
        <v>396.06099999999998</v>
      </c>
      <c r="CH26">
        <v>404.23</v>
      </c>
      <c r="CI26">
        <v>4.6695599999999997</v>
      </c>
      <c r="CJ26">
        <v>400.01400000000001</v>
      </c>
      <c r="CK26">
        <v>10.430199999999999</v>
      </c>
      <c r="CL26">
        <v>1.53095</v>
      </c>
      <c r="CM26">
        <v>1.05751</v>
      </c>
      <c r="CN26">
        <v>13.280799999999999</v>
      </c>
      <c r="CO26">
        <v>7.7337499999999997</v>
      </c>
      <c r="CP26">
        <v>149.803</v>
      </c>
      <c r="CQ26">
        <v>0.899899</v>
      </c>
      <c r="CR26">
        <v>0.100101</v>
      </c>
      <c r="CS26">
        <v>0</v>
      </c>
      <c r="CT26">
        <v>861.70799999999997</v>
      </c>
      <c r="CU26">
        <v>4.9998100000000001</v>
      </c>
      <c r="CV26">
        <v>1334.14</v>
      </c>
      <c r="CW26">
        <v>1203.74</v>
      </c>
      <c r="CX26">
        <v>39.436999999999998</v>
      </c>
      <c r="CY26">
        <v>42.625</v>
      </c>
      <c r="CZ26">
        <v>41.375</v>
      </c>
      <c r="DA26">
        <v>41.875</v>
      </c>
      <c r="DB26">
        <v>42.061999999999998</v>
      </c>
      <c r="DC26">
        <v>130.31</v>
      </c>
      <c r="DD26">
        <v>14.49</v>
      </c>
      <c r="DE26">
        <v>0</v>
      </c>
      <c r="DF26">
        <v>88.700000047683702</v>
      </c>
      <c r="DG26">
        <v>0</v>
      </c>
      <c r="DH26">
        <v>863.06615384615395</v>
      </c>
      <c r="DI26">
        <v>-9.2819145285507005</v>
      </c>
      <c r="DJ26">
        <v>-17.843076886369701</v>
      </c>
      <c r="DK26">
        <v>1338.30576923077</v>
      </c>
      <c r="DL26">
        <v>15</v>
      </c>
      <c r="DM26">
        <v>1599837705.0999999</v>
      </c>
      <c r="DN26" t="s">
        <v>404</v>
      </c>
      <c r="DO26">
        <v>1599837690.0999999</v>
      </c>
      <c r="DP26">
        <v>1599837705.0999999</v>
      </c>
      <c r="DQ26">
        <v>36</v>
      </c>
      <c r="DR26">
        <v>1.4999999999999999E-2</v>
      </c>
      <c r="DS26">
        <v>3.0000000000000001E-3</v>
      </c>
      <c r="DT26">
        <v>-9.5000000000000001E-2</v>
      </c>
      <c r="DU26">
        <v>-0.316</v>
      </c>
      <c r="DV26">
        <v>400</v>
      </c>
      <c r="DW26">
        <v>10</v>
      </c>
      <c r="DX26">
        <v>0.12</v>
      </c>
      <c r="DY26">
        <v>0.01</v>
      </c>
      <c r="DZ26">
        <v>399.99624999999997</v>
      </c>
      <c r="EA26">
        <v>-5.8086303956148199E-3</v>
      </c>
      <c r="EB26">
        <v>1.91020286880727E-2</v>
      </c>
      <c r="EC26">
        <v>1</v>
      </c>
      <c r="ED26">
        <v>390.12110000000001</v>
      </c>
      <c r="EE26">
        <v>-0.38557508342556002</v>
      </c>
      <c r="EF26">
        <v>3.0142273747455799E-2</v>
      </c>
      <c r="EG26">
        <v>1</v>
      </c>
      <c r="EH26">
        <v>10.428414999999999</v>
      </c>
      <c r="EI26">
        <v>1.06086303939858E-2</v>
      </c>
      <c r="EJ26">
        <v>1.15380890965554E-3</v>
      </c>
      <c r="EK26">
        <v>1</v>
      </c>
      <c r="EL26">
        <v>15.102169999999999</v>
      </c>
      <c r="EM26">
        <v>0.17123752345214699</v>
      </c>
      <c r="EN26">
        <v>7.1293085920024493E-2</v>
      </c>
      <c r="EO26">
        <v>1</v>
      </c>
      <c r="EP26">
        <v>4</v>
      </c>
      <c r="EQ26">
        <v>4</v>
      </c>
      <c r="ER26" t="s">
        <v>369</v>
      </c>
      <c r="ES26">
        <v>2.9996800000000001</v>
      </c>
      <c r="ET26">
        <v>2.6326100000000001</v>
      </c>
      <c r="EU26">
        <v>9.9310300000000004E-2</v>
      </c>
      <c r="EV26">
        <v>0.101631</v>
      </c>
      <c r="EW26">
        <v>8.01206E-2</v>
      </c>
      <c r="EX26">
        <v>5.9499099999999999E-2</v>
      </c>
      <c r="EY26">
        <v>28488.1</v>
      </c>
      <c r="EZ26">
        <v>32111.200000000001</v>
      </c>
      <c r="FA26">
        <v>27628.6</v>
      </c>
      <c r="FB26">
        <v>30937.8</v>
      </c>
      <c r="FC26">
        <v>35648.199999999997</v>
      </c>
      <c r="FD26">
        <v>40031.699999999997</v>
      </c>
      <c r="FE26">
        <v>40812.699999999997</v>
      </c>
      <c r="FF26">
        <v>45554.3</v>
      </c>
      <c r="FG26">
        <v>1.9959</v>
      </c>
      <c r="FH26">
        <v>2.0162</v>
      </c>
      <c r="FI26">
        <v>1.33365E-3</v>
      </c>
      <c r="FJ26">
        <v>0</v>
      </c>
      <c r="FK26">
        <v>23.528500000000001</v>
      </c>
      <c r="FL26">
        <v>999.9</v>
      </c>
      <c r="FM26">
        <v>40.037999999999997</v>
      </c>
      <c r="FN26">
        <v>26.939</v>
      </c>
      <c r="FO26">
        <v>14.0855</v>
      </c>
      <c r="FP26">
        <v>61.8752</v>
      </c>
      <c r="FQ26">
        <v>29.178699999999999</v>
      </c>
      <c r="FR26">
        <v>1</v>
      </c>
      <c r="FS26">
        <v>-0.14701500000000001</v>
      </c>
      <c r="FT26">
        <v>0.947353</v>
      </c>
      <c r="FU26">
        <v>20.206299999999999</v>
      </c>
      <c r="FV26">
        <v>5.2244799999999998</v>
      </c>
      <c r="FW26">
        <v>12.027799999999999</v>
      </c>
      <c r="FX26">
        <v>4.9597499999999997</v>
      </c>
      <c r="FY26">
        <v>3.3010000000000002</v>
      </c>
      <c r="FZ26">
        <v>999.9</v>
      </c>
      <c r="GA26">
        <v>9559</v>
      </c>
      <c r="GB26">
        <v>9999</v>
      </c>
      <c r="GC26">
        <v>9999</v>
      </c>
      <c r="GD26">
        <v>1.8797299999999999</v>
      </c>
      <c r="GE26">
        <v>1.87666</v>
      </c>
      <c r="GF26">
        <v>1.8788</v>
      </c>
      <c r="GG26">
        <v>1.87852</v>
      </c>
      <c r="GH26">
        <v>1.8800399999999999</v>
      </c>
      <c r="GI26">
        <v>1.87297</v>
      </c>
      <c r="GJ26">
        <v>1.8806400000000001</v>
      </c>
      <c r="GK26">
        <v>1.87469</v>
      </c>
      <c r="GL26">
        <v>5</v>
      </c>
      <c r="GM26">
        <v>0</v>
      </c>
      <c r="GN26">
        <v>0</v>
      </c>
      <c r="GO26">
        <v>0</v>
      </c>
      <c r="GP26" t="s">
        <v>361</v>
      </c>
      <c r="GQ26" t="s">
        <v>362</v>
      </c>
      <c r="GR26" t="s">
        <v>363</v>
      </c>
      <c r="GS26" t="s">
        <v>363</v>
      </c>
      <c r="GT26" t="s">
        <v>363</v>
      </c>
      <c r="GU26" t="s">
        <v>363</v>
      </c>
      <c r="GV26">
        <v>0</v>
      </c>
      <c r="GW26">
        <v>100</v>
      </c>
      <c r="GX26">
        <v>100</v>
      </c>
      <c r="GY26">
        <v>-9.5000000000000001E-2</v>
      </c>
      <c r="GZ26">
        <v>-0.31609999999999999</v>
      </c>
      <c r="HA26">
        <v>-9.5099999999888496E-2</v>
      </c>
      <c r="HB26">
        <v>0</v>
      </c>
      <c r="HC26">
        <v>0</v>
      </c>
      <c r="HD26">
        <v>0</v>
      </c>
      <c r="HE26">
        <v>-0.31610000000000199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0.7</v>
      </c>
      <c r="HN26">
        <v>0.4</v>
      </c>
      <c r="HO26">
        <v>2</v>
      </c>
      <c r="HP26">
        <v>509.72</v>
      </c>
      <c r="HQ26">
        <v>506.12</v>
      </c>
      <c r="HR26">
        <v>23</v>
      </c>
      <c r="HS26">
        <v>25.796800000000001</v>
      </c>
      <c r="HT26">
        <v>30.000499999999999</v>
      </c>
      <c r="HU26">
        <v>25.739100000000001</v>
      </c>
      <c r="HV26">
        <v>25.746600000000001</v>
      </c>
      <c r="HW26">
        <v>20.444700000000001</v>
      </c>
      <c r="HX26">
        <v>100</v>
      </c>
      <c r="HY26">
        <v>0</v>
      </c>
      <c r="HZ26">
        <v>23</v>
      </c>
      <c r="IA26">
        <v>400</v>
      </c>
      <c r="IB26">
        <v>12.2913</v>
      </c>
      <c r="IC26">
        <v>105.08199999999999</v>
      </c>
      <c r="ID26">
        <v>101.74299999999999</v>
      </c>
    </row>
    <row r="27" spans="1:238" x14ac:dyDescent="0.35">
      <c r="A27">
        <v>10</v>
      </c>
      <c r="B27">
        <v>1599837816.0999999</v>
      </c>
      <c r="C27">
        <v>1065.0999999046301</v>
      </c>
      <c r="D27" t="s">
        <v>405</v>
      </c>
      <c r="E27" t="s">
        <v>406</v>
      </c>
      <c r="F27">
        <v>1599837816.0999999</v>
      </c>
      <c r="G27">
        <f t="shared" si="0"/>
        <v>3.7760610530791854E-3</v>
      </c>
      <c r="H27">
        <f t="shared" si="1"/>
        <v>4.3453876253100425</v>
      </c>
      <c r="I27">
        <f t="shared" si="2"/>
        <v>393.01399516758187</v>
      </c>
      <c r="J27">
        <f t="shared" si="3"/>
        <v>358.98396776856742</v>
      </c>
      <c r="K27">
        <f t="shared" si="4"/>
        <v>36.409845687137818</v>
      </c>
      <c r="L27">
        <f t="shared" si="5"/>
        <v>39.861331429046977</v>
      </c>
      <c r="M27">
        <f t="shared" si="6"/>
        <v>0.28722361374649985</v>
      </c>
      <c r="N27">
        <f t="shared" si="7"/>
        <v>2.2812852642766326</v>
      </c>
      <c r="O27">
        <f t="shared" si="8"/>
        <v>0.26853965383403339</v>
      </c>
      <c r="P27">
        <f t="shared" si="9"/>
        <v>0.16941457812038241</v>
      </c>
      <c r="Q27">
        <f t="shared" si="10"/>
        <v>16.461810334512389</v>
      </c>
      <c r="R27">
        <f t="shared" si="11"/>
        <v>23.830649793292434</v>
      </c>
      <c r="S27">
        <f t="shared" si="12"/>
        <v>23.5062</v>
      </c>
      <c r="T27">
        <f t="shared" si="13"/>
        <v>2.9072795705932863</v>
      </c>
      <c r="U27">
        <f t="shared" si="14"/>
        <v>47.707069942651522</v>
      </c>
      <c r="V27">
        <f t="shared" si="15"/>
        <v>1.5121714645853199</v>
      </c>
      <c r="W27">
        <f t="shared" si="16"/>
        <v>3.1697009822718001</v>
      </c>
      <c r="X27">
        <f t="shared" si="17"/>
        <v>1.3951081060079664</v>
      </c>
      <c r="Y27">
        <f t="shared" si="18"/>
        <v>-166.52429244079207</v>
      </c>
      <c r="Z27">
        <f t="shared" si="19"/>
        <v>177.23894519774612</v>
      </c>
      <c r="AA27">
        <f t="shared" si="20"/>
        <v>16.306359016549418</v>
      </c>
      <c r="AB27">
        <f t="shared" si="21"/>
        <v>43.482822108015853</v>
      </c>
      <c r="AC27">
        <v>12</v>
      </c>
      <c r="AD27">
        <v>2</v>
      </c>
      <c r="AE27">
        <f t="shared" si="22"/>
        <v>1.0004449186101949</v>
      </c>
      <c r="AF27">
        <f t="shared" si="23"/>
        <v>4.4491861019491097E-2</v>
      </c>
      <c r="AG27">
        <f t="shared" si="24"/>
        <v>53966.450259586527</v>
      </c>
      <c r="AH27" t="s">
        <v>360</v>
      </c>
      <c r="AI27">
        <v>10245.9</v>
      </c>
      <c r="AJ27">
        <v>649.98461538461504</v>
      </c>
      <c r="AK27">
        <v>3171.93</v>
      </c>
      <c r="AL27">
        <f t="shared" si="25"/>
        <v>2521.9453846153847</v>
      </c>
      <c r="AM27">
        <f t="shared" si="26"/>
        <v>0.79508229520051976</v>
      </c>
      <c r="AN27">
        <v>-1.35899133596207</v>
      </c>
      <c r="AO27" t="s">
        <v>407</v>
      </c>
      <c r="AP27">
        <v>10225.6</v>
      </c>
      <c r="AQ27">
        <v>820.65007692307699</v>
      </c>
      <c r="AR27">
        <v>3012.55</v>
      </c>
      <c r="AS27">
        <f t="shared" si="27"/>
        <v>0.72758955804116887</v>
      </c>
      <c r="AT27">
        <v>0.5</v>
      </c>
      <c r="AU27">
        <f t="shared" si="28"/>
        <v>84.11783338594212</v>
      </c>
      <c r="AV27">
        <f t="shared" si="29"/>
        <v>4.3453876253100425</v>
      </c>
      <c r="AW27">
        <f t="shared" si="30"/>
        <v>30.601628608329154</v>
      </c>
      <c r="AX27">
        <f t="shared" si="31"/>
        <v>0.74894026655159252</v>
      </c>
      <c r="AY27">
        <f t="shared" si="32"/>
        <v>6.7814145130198233E-2</v>
      </c>
      <c r="AZ27">
        <f t="shared" si="33"/>
        <v>5.2905345969361389E-2</v>
      </c>
      <c r="BA27" t="s">
        <v>408</v>
      </c>
      <c r="BB27">
        <v>756.33</v>
      </c>
      <c r="BC27">
        <f t="shared" si="34"/>
        <v>2256.2200000000003</v>
      </c>
      <c r="BD27">
        <f t="shared" si="35"/>
        <v>0.97149210762998417</v>
      </c>
      <c r="BE27">
        <f t="shared" si="36"/>
        <v>6.5979466799138783E-2</v>
      </c>
      <c r="BF27">
        <f t="shared" si="37"/>
        <v>0.92776265044353667</v>
      </c>
      <c r="BG27">
        <f t="shared" si="38"/>
        <v>6.3197244861948623E-2</v>
      </c>
      <c r="BH27">
        <f t="shared" si="39"/>
        <v>0.89534948746816356</v>
      </c>
      <c r="BI27">
        <f t="shared" si="40"/>
        <v>0.10465051253183644</v>
      </c>
      <c r="BJ27">
        <f t="shared" si="41"/>
        <v>99.801699999999997</v>
      </c>
      <c r="BK27">
        <f t="shared" si="42"/>
        <v>84.11783338594212</v>
      </c>
      <c r="BL27">
        <f t="shared" si="43"/>
        <v>0.84284970482408739</v>
      </c>
      <c r="BM27">
        <f t="shared" si="44"/>
        <v>0.19569940964817467</v>
      </c>
      <c r="BN27">
        <v>1599837816.0999999</v>
      </c>
      <c r="BO27">
        <v>393.01400000000001</v>
      </c>
      <c r="BP27">
        <v>400.00700000000001</v>
      </c>
      <c r="BQ27">
        <v>14.9093</v>
      </c>
      <c r="BR27">
        <v>10.4476</v>
      </c>
      <c r="BS27">
        <v>393.108</v>
      </c>
      <c r="BT27">
        <v>15.2258</v>
      </c>
      <c r="BU27">
        <v>500</v>
      </c>
      <c r="BV27">
        <v>101.386</v>
      </c>
      <c r="BW27">
        <v>3.8712400000000001E-2</v>
      </c>
      <c r="BX27">
        <v>24.947299999999998</v>
      </c>
      <c r="BY27">
        <v>23.5062</v>
      </c>
      <c r="BZ27">
        <v>999.9</v>
      </c>
      <c r="CA27">
        <v>0</v>
      </c>
      <c r="CB27">
        <v>0</v>
      </c>
      <c r="CC27">
        <v>9997.5</v>
      </c>
      <c r="CD27">
        <v>0</v>
      </c>
      <c r="CE27">
        <v>10.7342</v>
      </c>
      <c r="CF27">
        <v>-6.9935900000000002</v>
      </c>
      <c r="CG27">
        <v>398.96199999999999</v>
      </c>
      <c r="CH27">
        <v>404.23</v>
      </c>
      <c r="CI27">
        <v>4.4616499999999997</v>
      </c>
      <c r="CJ27">
        <v>400.00700000000001</v>
      </c>
      <c r="CK27">
        <v>10.4476</v>
      </c>
      <c r="CL27">
        <v>1.51159</v>
      </c>
      <c r="CM27">
        <v>1.05924</v>
      </c>
      <c r="CN27">
        <v>13.086</v>
      </c>
      <c r="CO27">
        <v>7.7578100000000001</v>
      </c>
      <c r="CP27">
        <v>99.801699999999997</v>
      </c>
      <c r="CQ27">
        <v>0.89999399999999996</v>
      </c>
      <c r="CR27">
        <v>0.100006</v>
      </c>
      <c r="CS27">
        <v>0</v>
      </c>
      <c r="CT27">
        <v>820.20600000000002</v>
      </c>
      <c r="CU27">
        <v>4.9998100000000001</v>
      </c>
      <c r="CV27">
        <v>858.80700000000002</v>
      </c>
      <c r="CW27">
        <v>788.10500000000002</v>
      </c>
      <c r="CX27">
        <v>39.25</v>
      </c>
      <c r="CY27">
        <v>42.561999999999998</v>
      </c>
      <c r="CZ27">
        <v>41.25</v>
      </c>
      <c r="DA27">
        <v>41.936999999999998</v>
      </c>
      <c r="DB27">
        <v>41.875</v>
      </c>
      <c r="DC27">
        <v>85.32</v>
      </c>
      <c r="DD27">
        <v>9.48</v>
      </c>
      <c r="DE27">
        <v>0</v>
      </c>
      <c r="DF27">
        <v>84.700000047683702</v>
      </c>
      <c r="DG27">
        <v>0</v>
      </c>
      <c r="DH27">
        <v>820.65007692307699</v>
      </c>
      <c r="DI27">
        <v>-4.0144273415649101</v>
      </c>
      <c r="DJ27">
        <v>-9.1575384350108493</v>
      </c>
      <c r="DK27">
        <v>861.28407692307701</v>
      </c>
      <c r="DL27">
        <v>15</v>
      </c>
      <c r="DM27">
        <v>1599837789.5999999</v>
      </c>
      <c r="DN27" t="s">
        <v>409</v>
      </c>
      <c r="DO27">
        <v>1599837779.0999999</v>
      </c>
      <c r="DP27">
        <v>1599837789.5999999</v>
      </c>
      <c r="DQ27">
        <v>37</v>
      </c>
      <c r="DR27">
        <v>1E-3</v>
      </c>
      <c r="DS27">
        <v>0</v>
      </c>
      <c r="DT27">
        <v>-9.5000000000000001E-2</v>
      </c>
      <c r="DU27">
        <v>-0.316</v>
      </c>
      <c r="DV27">
        <v>400</v>
      </c>
      <c r="DW27">
        <v>10</v>
      </c>
      <c r="DX27">
        <v>0.2</v>
      </c>
      <c r="DY27">
        <v>0.01</v>
      </c>
      <c r="DZ27">
        <v>399.98739999999998</v>
      </c>
      <c r="EA27">
        <v>-1.6975609756447602E-2</v>
      </c>
      <c r="EB27">
        <v>2.15601484224941E-2</v>
      </c>
      <c r="EC27">
        <v>1</v>
      </c>
      <c r="ED27">
        <v>393.02170000000001</v>
      </c>
      <c r="EE27">
        <v>1.5750834264195901E-3</v>
      </c>
      <c r="EF27">
        <v>5.4476294538678902E-3</v>
      </c>
      <c r="EG27">
        <v>1</v>
      </c>
      <c r="EH27">
        <v>10.444672499999999</v>
      </c>
      <c r="EI27">
        <v>1.11320825515605E-2</v>
      </c>
      <c r="EJ27">
        <v>1.1076974993199701E-3</v>
      </c>
      <c r="EK27">
        <v>1</v>
      </c>
      <c r="EL27">
        <v>14.9250525</v>
      </c>
      <c r="EM27">
        <v>-5.6099437148254702E-2</v>
      </c>
      <c r="EN27">
        <v>1.02224260207643E-2</v>
      </c>
      <c r="EO27">
        <v>1</v>
      </c>
      <c r="EP27">
        <v>4</v>
      </c>
      <c r="EQ27">
        <v>4</v>
      </c>
      <c r="ER27" t="s">
        <v>369</v>
      </c>
      <c r="ES27">
        <v>2.9995500000000002</v>
      </c>
      <c r="ET27">
        <v>2.6329199999999999</v>
      </c>
      <c r="EU27">
        <v>9.9882700000000005E-2</v>
      </c>
      <c r="EV27">
        <v>0.10162599999999999</v>
      </c>
      <c r="EW27">
        <v>7.9383800000000004E-2</v>
      </c>
      <c r="EX27">
        <v>5.9572899999999998E-2</v>
      </c>
      <c r="EY27">
        <v>28469.3</v>
      </c>
      <c r="EZ27">
        <v>32110.6</v>
      </c>
      <c r="FA27">
        <v>27628</v>
      </c>
      <c r="FB27">
        <v>30937.200000000001</v>
      </c>
      <c r="FC27">
        <v>35676.5</v>
      </c>
      <c r="FD27">
        <v>40027.699999999997</v>
      </c>
      <c r="FE27">
        <v>40812.199999999997</v>
      </c>
      <c r="FF27">
        <v>45553.4</v>
      </c>
      <c r="FG27">
        <v>1.9956</v>
      </c>
      <c r="FH27">
        <v>2.01607</v>
      </c>
      <c r="FI27">
        <v>-8.7544299999999995E-4</v>
      </c>
      <c r="FJ27">
        <v>0</v>
      </c>
      <c r="FK27">
        <v>23.520600000000002</v>
      </c>
      <c r="FL27">
        <v>999.9</v>
      </c>
      <c r="FM27">
        <v>40.061999999999998</v>
      </c>
      <c r="FN27">
        <v>26.949000000000002</v>
      </c>
      <c r="FO27">
        <v>14.100300000000001</v>
      </c>
      <c r="FP27">
        <v>61.595199999999998</v>
      </c>
      <c r="FQ27">
        <v>29.347000000000001</v>
      </c>
      <c r="FR27">
        <v>1</v>
      </c>
      <c r="FS27">
        <v>-0.14646300000000001</v>
      </c>
      <c r="FT27">
        <v>0.93115700000000001</v>
      </c>
      <c r="FU27">
        <v>20.206700000000001</v>
      </c>
      <c r="FV27">
        <v>5.22403</v>
      </c>
      <c r="FW27">
        <v>12.0276</v>
      </c>
      <c r="FX27">
        <v>4.9596999999999998</v>
      </c>
      <c r="FY27">
        <v>3.3010000000000002</v>
      </c>
      <c r="FZ27">
        <v>999.9</v>
      </c>
      <c r="GA27">
        <v>9560.6</v>
      </c>
      <c r="GB27">
        <v>9999</v>
      </c>
      <c r="GC27">
        <v>9999</v>
      </c>
      <c r="GD27">
        <v>1.8797299999999999</v>
      </c>
      <c r="GE27">
        <v>1.8766799999999999</v>
      </c>
      <c r="GF27">
        <v>1.8788100000000001</v>
      </c>
      <c r="GG27">
        <v>1.8785099999999999</v>
      </c>
      <c r="GH27">
        <v>1.88005</v>
      </c>
      <c r="GI27">
        <v>1.8729800000000001</v>
      </c>
      <c r="GJ27">
        <v>1.8806499999999999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361</v>
      </c>
      <c r="GQ27" t="s">
        <v>362</v>
      </c>
      <c r="GR27" t="s">
        <v>363</v>
      </c>
      <c r="GS27" t="s">
        <v>363</v>
      </c>
      <c r="GT27" t="s">
        <v>363</v>
      </c>
      <c r="GU27" t="s">
        <v>363</v>
      </c>
      <c r="GV27">
        <v>0</v>
      </c>
      <c r="GW27">
        <v>100</v>
      </c>
      <c r="GX27">
        <v>100</v>
      </c>
      <c r="GY27">
        <v>-9.4E-2</v>
      </c>
      <c r="GZ27">
        <v>-0.3165</v>
      </c>
      <c r="HA27">
        <v>-9.4523809523821001E-2</v>
      </c>
      <c r="HB27">
        <v>0</v>
      </c>
      <c r="HC27">
        <v>0</v>
      </c>
      <c r="HD27">
        <v>0</v>
      </c>
      <c r="HE27">
        <v>-0.3165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0.6</v>
      </c>
      <c r="HN27">
        <v>0.4</v>
      </c>
      <c r="HO27">
        <v>2</v>
      </c>
      <c r="HP27">
        <v>509.56</v>
      </c>
      <c r="HQ27">
        <v>506.08199999999999</v>
      </c>
      <c r="HR27">
        <v>22.999600000000001</v>
      </c>
      <c r="HS27">
        <v>25.809899999999999</v>
      </c>
      <c r="HT27">
        <v>30.0001</v>
      </c>
      <c r="HU27">
        <v>25.743400000000001</v>
      </c>
      <c r="HV27">
        <v>25.751300000000001</v>
      </c>
      <c r="HW27">
        <v>20.445799999999998</v>
      </c>
      <c r="HX27">
        <v>100</v>
      </c>
      <c r="HY27">
        <v>0</v>
      </c>
      <c r="HZ27">
        <v>23</v>
      </c>
      <c r="IA27">
        <v>400</v>
      </c>
      <c r="IB27">
        <v>12.2913</v>
      </c>
      <c r="IC27">
        <v>105.08</v>
      </c>
      <c r="ID27">
        <v>101.741</v>
      </c>
    </row>
    <row r="28" spans="1:238" x14ac:dyDescent="0.35">
      <c r="A28">
        <v>11</v>
      </c>
      <c r="B28">
        <v>1599837906.0999999</v>
      </c>
      <c r="C28">
        <v>1155.0999999046301</v>
      </c>
      <c r="D28" t="s">
        <v>410</v>
      </c>
      <c r="E28" t="s">
        <v>411</v>
      </c>
      <c r="F28">
        <v>1599837906.0999999</v>
      </c>
      <c r="G28">
        <f t="shared" si="0"/>
        <v>3.5904037064368646E-3</v>
      </c>
      <c r="H28">
        <f t="shared" si="1"/>
        <v>1.6343658067645699</v>
      </c>
      <c r="I28">
        <f t="shared" si="2"/>
        <v>396.31599819401299</v>
      </c>
      <c r="J28">
        <f t="shared" si="3"/>
        <v>377.36394140276343</v>
      </c>
      <c r="K28">
        <f t="shared" si="4"/>
        <v>38.274494931745814</v>
      </c>
      <c r="L28">
        <f t="shared" si="5"/>
        <v>40.196725229920055</v>
      </c>
      <c r="M28">
        <f t="shared" si="6"/>
        <v>0.26948601597071209</v>
      </c>
      <c r="N28">
        <f t="shared" si="7"/>
        <v>2.286214131930886</v>
      </c>
      <c r="O28">
        <f t="shared" si="8"/>
        <v>0.25300056011625222</v>
      </c>
      <c r="P28">
        <f t="shared" si="9"/>
        <v>0.15952239387138833</v>
      </c>
      <c r="Q28">
        <f t="shared" si="10"/>
        <v>8.2058363700192203</v>
      </c>
      <c r="R28">
        <f t="shared" si="11"/>
        <v>23.793708130660118</v>
      </c>
      <c r="S28">
        <f t="shared" si="12"/>
        <v>23.465399999999999</v>
      </c>
      <c r="T28">
        <f t="shared" si="13"/>
        <v>2.9001353103117129</v>
      </c>
      <c r="U28">
        <f t="shared" si="14"/>
        <v>47.177141132386282</v>
      </c>
      <c r="V28">
        <f t="shared" si="15"/>
        <v>1.4919351026364001</v>
      </c>
      <c r="W28">
        <f t="shared" si="16"/>
        <v>3.1624110041975664</v>
      </c>
      <c r="X28">
        <f t="shared" si="17"/>
        <v>1.4082002076753128</v>
      </c>
      <c r="Y28">
        <f t="shared" si="18"/>
        <v>-158.33680345386574</v>
      </c>
      <c r="Z28">
        <f t="shared" si="19"/>
        <v>177.89304128587366</v>
      </c>
      <c r="AA28">
        <f t="shared" si="20"/>
        <v>16.324709685453925</v>
      </c>
      <c r="AB28">
        <f t="shared" si="21"/>
        <v>44.086783887481062</v>
      </c>
      <c r="AC28">
        <v>11</v>
      </c>
      <c r="AD28">
        <v>2</v>
      </c>
      <c r="AE28">
        <f t="shared" si="22"/>
        <v>1.0004065259277104</v>
      </c>
      <c r="AF28">
        <f t="shared" si="23"/>
        <v>4.0652592771039942E-2</v>
      </c>
      <c r="AG28">
        <f t="shared" si="24"/>
        <v>54139.089465630881</v>
      </c>
      <c r="AH28" t="s">
        <v>360</v>
      </c>
      <c r="AI28">
        <v>10245.9</v>
      </c>
      <c r="AJ28">
        <v>649.98461538461504</v>
      </c>
      <c r="AK28">
        <v>3171.93</v>
      </c>
      <c r="AL28">
        <f t="shared" si="25"/>
        <v>2521.9453846153847</v>
      </c>
      <c r="AM28">
        <f t="shared" si="26"/>
        <v>0.79508229520051976</v>
      </c>
      <c r="AN28">
        <v>-1.35899133596207</v>
      </c>
      <c r="AO28" t="s">
        <v>412</v>
      </c>
      <c r="AP28">
        <v>10221.299999999999</v>
      </c>
      <c r="AQ28">
        <v>788.90084615384603</v>
      </c>
      <c r="AR28">
        <v>3059.6</v>
      </c>
      <c r="AS28">
        <f t="shared" si="27"/>
        <v>0.74215556080734535</v>
      </c>
      <c r="AT28">
        <v>0.5</v>
      </c>
      <c r="AU28">
        <f t="shared" si="28"/>
        <v>41.991104992763965</v>
      </c>
      <c r="AV28">
        <f t="shared" si="29"/>
        <v>1.6343658067645699</v>
      </c>
      <c r="AW28">
        <f t="shared" si="30"/>
        <v>15.58196603741243</v>
      </c>
      <c r="AX28">
        <f t="shared" si="31"/>
        <v>0.74631651196234794</v>
      </c>
      <c r="AY28">
        <f t="shared" si="32"/>
        <v>7.1285505424124096E-2</v>
      </c>
      <c r="AZ28">
        <f t="shared" si="33"/>
        <v>3.6713949535887018E-2</v>
      </c>
      <c r="BA28" t="s">
        <v>413</v>
      </c>
      <c r="BB28">
        <v>776.17</v>
      </c>
      <c r="BC28">
        <f t="shared" si="34"/>
        <v>2283.4299999999998</v>
      </c>
      <c r="BD28">
        <f t="shared" si="35"/>
        <v>0.99442468297524078</v>
      </c>
      <c r="BE28">
        <f t="shared" si="36"/>
        <v>4.6887000367315565E-2</v>
      </c>
      <c r="BF28">
        <f t="shared" si="37"/>
        <v>0.94234920989624893</v>
      </c>
      <c r="BG28">
        <f t="shared" si="38"/>
        <v>4.4541012142945785E-2</v>
      </c>
      <c r="BH28">
        <f t="shared" si="39"/>
        <v>0.97837720665135797</v>
      </c>
      <c r="BI28">
        <f t="shared" si="40"/>
        <v>2.1622793348642033E-2</v>
      </c>
      <c r="BJ28">
        <f t="shared" si="41"/>
        <v>49.828699999999998</v>
      </c>
      <c r="BK28">
        <f t="shared" si="42"/>
        <v>41.991104992763965</v>
      </c>
      <c r="BL28">
        <f t="shared" si="43"/>
        <v>0.84270922164864759</v>
      </c>
      <c r="BM28">
        <f t="shared" si="44"/>
        <v>0.19541844329729532</v>
      </c>
      <c r="BN28">
        <v>1599837906.0999999</v>
      </c>
      <c r="BO28">
        <v>396.31599999999997</v>
      </c>
      <c r="BP28">
        <v>399.98399999999998</v>
      </c>
      <c r="BQ28">
        <v>14.7096</v>
      </c>
      <c r="BR28">
        <v>10.466200000000001</v>
      </c>
      <c r="BS28">
        <v>396.39699999999999</v>
      </c>
      <c r="BT28">
        <v>15.0253</v>
      </c>
      <c r="BU28">
        <v>499.995</v>
      </c>
      <c r="BV28">
        <v>101.387</v>
      </c>
      <c r="BW28">
        <v>3.8946500000000002E-2</v>
      </c>
      <c r="BX28">
        <v>24.9087</v>
      </c>
      <c r="BY28">
        <v>23.465399999999999</v>
      </c>
      <c r="BZ28">
        <v>999.9</v>
      </c>
      <c r="CA28">
        <v>0</v>
      </c>
      <c r="CB28">
        <v>0</v>
      </c>
      <c r="CC28">
        <v>10029.4</v>
      </c>
      <c r="CD28">
        <v>0</v>
      </c>
      <c r="CE28">
        <v>10.7522</v>
      </c>
      <c r="CF28">
        <v>-3.6684600000000001</v>
      </c>
      <c r="CG28">
        <v>402.23200000000003</v>
      </c>
      <c r="CH28">
        <v>404.21499999999997</v>
      </c>
      <c r="CI28">
        <v>4.2433399999999999</v>
      </c>
      <c r="CJ28">
        <v>399.98399999999998</v>
      </c>
      <c r="CK28">
        <v>10.466200000000001</v>
      </c>
      <c r="CL28">
        <v>1.49136</v>
      </c>
      <c r="CM28">
        <v>1.06114</v>
      </c>
      <c r="CN28">
        <v>12.879899999999999</v>
      </c>
      <c r="CO28">
        <v>7.7840600000000002</v>
      </c>
      <c r="CP28">
        <v>49.828699999999998</v>
      </c>
      <c r="CQ28">
        <v>0.89963700000000002</v>
      </c>
      <c r="CR28">
        <v>0.10036299999999999</v>
      </c>
      <c r="CS28">
        <v>0</v>
      </c>
      <c r="CT28">
        <v>788.88599999999997</v>
      </c>
      <c r="CU28">
        <v>4.9998100000000001</v>
      </c>
      <c r="CV28">
        <v>427.70100000000002</v>
      </c>
      <c r="CW28">
        <v>372.63299999999998</v>
      </c>
      <c r="CX28">
        <v>39</v>
      </c>
      <c r="CY28">
        <v>42.375</v>
      </c>
      <c r="CZ28">
        <v>41.125</v>
      </c>
      <c r="DA28">
        <v>41.811999999999998</v>
      </c>
      <c r="DB28">
        <v>41.75</v>
      </c>
      <c r="DC28">
        <v>40.33</v>
      </c>
      <c r="DD28">
        <v>4.5</v>
      </c>
      <c r="DE28">
        <v>0</v>
      </c>
      <c r="DF28">
        <v>89.5</v>
      </c>
      <c r="DG28">
        <v>0</v>
      </c>
      <c r="DH28">
        <v>788.90084615384603</v>
      </c>
      <c r="DI28">
        <v>0.73135043480389905</v>
      </c>
      <c r="DJ28">
        <v>-4.7850940166529004</v>
      </c>
      <c r="DK28">
        <v>429.20753846153798</v>
      </c>
      <c r="DL28">
        <v>15</v>
      </c>
      <c r="DM28">
        <v>1599837876.5999999</v>
      </c>
      <c r="DN28" t="s">
        <v>414</v>
      </c>
      <c r="DO28">
        <v>1599837863.5999999</v>
      </c>
      <c r="DP28">
        <v>1599837876.5999999</v>
      </c>
      <c r="DQ28">
        <v>38</v>
      </c>
      <c r="DR28">
        <v>1.2999999999999999E-2</v>
      </c>
      <c r="DS28">
        <v>1E-3</v>
      </c>
      <c r="DT28">
        <v>-8.1000000000000003E-2</v>
      </c>
      <c r="DU28">
        <v>-0.316</v>
      </c>
      <c r="DV28">
        <v>400</v>
      </c>
      <c r="DW28">
        <v>10</v>
      </c>
      <c r="DX28">
        <v>0.19</v>
      </c>
      <c r="DY28">
        <v>0.02</v>
      </c>
      <c r="DZ28">
        <v>399.982575</v>
      </c>
      <c r="EA28">
        <v>-9.27016885567091E-2</v>
      </c>
      <c r="EB28">
        <v>3.7548560225393997E-2</v>
      </c>
      <c r="EC28">
        <v>1</v>
      </c>
      <c r="ED28">
        <v>396.28579999999999</v>
      </c>
      <c r="EE28">
        <v>0.23893214682972899</v>
      </c>
      <c r="EF28">
        <v>2.0842904468108901E-2</v>
      </c>
      <c r="EG28">
        <v>1</v>
      </c>
      <c r="EH28">
        <v>10.463505</v>
      </c>
      <c r="EI28">
        <v>1.0622138836753E-2</v>
      </c>
      <c r="EJ28">
        <v>1.0688662217508201E-3</v>
      </c>
      <c r="EK28">
        <v>1</v>
      </c>
      <c r="EL28">
        <v>14.728244999999999</v>
      </c>
      <c r="EM28">
        <v>-8.8714446529067695E-2</v>
      </c>
      <c r="EN28">
        <v>8.6321477628688009E-3</v>
      </c>
      <c r="EO28">
        <v>1</v>
      </c>
      <c r="EP28">
        <v>4</v>
      </c>
      <c r="EQ28">
        <v>4</v>
      </c>
      <c r="ER28" t="s">
        <v>369</v>
      </c>
      <c r="ES28">
        <v>2.99953</v>
      </c>
      <c r="ET28">
        <v>2.6331600000000002</v>
      </c>
      <c r="EU28">
        <v>0.100525</v>
      </c>
      <c r="EV28">
        <v>0.10162</v>
      </c>
      <c r="EW28">
        <v>7.8605099999999997E-2</v>
      </c>
      <c r="EX28">
        <v>5.9653200000000003E-2</v>
      </c>
      <c r="EY28">
        <v>28447.9</v>
      </c>
      <c r="EZ28">
        <v>32108.3</v>
      </c>
      <c r="FA28">
        <v>27626.9</v>
      </c>
      <c r="FB28">
        <v>30934.7</v>
      </c>
      <c r="FC28">
        <v>35705.599999999999</v>
      </c>
      <c r="FD28">
        <v>40021.5</v>
      </c>
      <c r="FE28">
        <v>40810.6</v>
      </c>
      <c r="FF28">
        <v>45550.3</v>
      </c>
      <c r="FG28">
        <v>1.9957</v>
      </c>
      <c r="FH28">
        <v>2.0158800000000001</v>
      </c>
      <c r="FI28">
        <v>-2.8684700000000001E-3</v>
      </c>
      <c r="FJ28">
        <v>0</v>
      </c>
      <c r="FK28">
        <v>23.512499999999999</v>
      </c>
      <c r="FL28">
        <v>999.9</v>
      </c>
      <c r="FM28">
        <v>40.061999999999998</v>
      </c>
      <c r="FN28">
        <v>26.978999999999999</v>
      </c>
      <c r="FO28">
        <v>14.1252</v>
      </c>
      <c r="FP28">
        <v>61.205199999999998</v>
      </c>
      <c r="FQ28">
        <v>29.302900000000001</v>
      </c>
      <c r="FR28">
        <v>1</v>
      </c>
      <c r="FS28">
        <v>-0.14474799999999999</v>
      </c>
      <c r="FT28">
        <v>0.93185700000000005</v>
      </c>
      <c r="FU28">
        <v>20.2073</v>
      </c>
      <c r="FV28">
        <v>5.2229799999999997</v>
      </c>
      <c r="FW28">
        <v>12.027799999999999</v>
      </c>
      <c r="FX28">
        <v>4.9597499999999997</v>
      </c>
      <c r="FY28">
        <v>3.3010000000000002</v>
      </c>
      <c r="FZ28">
        <v>999.9</v>
      </c>
      <c r="GA28">
        <v>9562.2999999999993</v>
      </c>
      <c r="GB28">
        <v>9999</v>
      </c>
      <c r="GC28">
        <v>9999</v>
      </c>
      <c r="GD28">
        <v>1.8797299999999999</v>
      </c>
      <c r="GE28">
        <v>1.8766499999999999</v>
      </c>
      <c r="GF28">
        <v>1.8788100000000001</v>
      </c>
      <c r="GG28">
        <v>1.87853</v>
      </c>
      <c r="GH28">
        <v>1.8800600000000001</v>
      </c>
      <c r="GI28">
        <v>1.873</v>
      </c>
      <c r="GJ28">
        <v>1.8806499999999999</v>
      </c>
      <c r="GK28">
        <v>1.87469</v>
      </c>
      <c r="GL28">
        <v>5</v>
      </c>
      <c r="GM28">
        <v>0</v>
      </c>
      <c r="GN28">
        <v>0</v>
      </c>
      <c r="GO28">
        <v>0</v>
      </c>
      <c r="GP28" t="s">
        <v>361</v>
      </c>
      <c r="GQ28" t="s">
        <v>362</v>
      </c>
      <c r="GR28" t="s">
        <v>363</v>
      </c>
      <c r="GS28" t="s">
        <v>363</v>
      </c>
      <c r="GT28" t="s">
        <v>363</v>
      </c>
      <c r="GU28" t="s">
        <v>363</v>
      </c>
      <c r="GV28">
        <v>0</v>
      </c>
      <c r="GW28">
        <v>100</v>
      </c>
      <c r="GX28">
        <v>100</v>
      </c>
      <c r="GY28">
        <v>-8.1000000000000003E-2</v>
      </c>
      <c r="GZ28">
        <v>-0.31569999999999998</v>
      </c>
      <c r="HA28">
        <v>-8.1050000000004702E-2</v>
      </c>
      <c r="HB28">
        <v>0</v>
      </c>
      <c r="HC28">
        <v>0</v>
      </c>
      <c r="HD28">
        <v>0</v>
      </c>
      <c r="HE28">
        <v>-0.31575499999999801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0.7</v>
      </c>
      <c r="HN28">
        <v>0.5</v>
      </c>
      <c r="HO28">
        <v>2</v>
      </c>
      <c r="HP28">
        <v>509.73</v>
      </c>
      <c r="HQ28">
        <v>506.048</v>
      </c>
      <c r="HR28">
        <v>23.0001</v>
      </c>
      <c r="HS28">
        <v>25.817799999999998</v>
      </c>
      <c r="HT28">
        <v>30.000299999999999</v>
      </c>
      <c r="HU28">
        <v>25.754100000000001</v>
      </c>
      <c r="HV28">
        <v>25.761700000000001</v>
      </c>
      <c r="HW28">
        <v>20.447600000000001</v>
      </c>
      <c r="HX28">
        <v>100</v>
      </c>
      <c r="HY28">
        <v>0</v>
      </c>
      <c r="HZ28">
        <v>23</v>
      </c>
      <c r="IA28">
        <v>400</v>
      </c>
      <c r="IB28">
        <v>12.2913</v>
      </c>
      <c r="IC28">
        <v>105.07599999999999</v>
      </c>
      <c r="ID28">
        <v>101.73399999999999</v>
      </c>
    </row>
    <row r="29" spans="1:238" x14ac:dyDescent="0.35">
      <c r="A29">
        <v>12</v>
      </c>
      <c r="B29">
        <v>1599837991.0999999</v>
      </c>
      <c r="C29">
        <v>1240.0999999046301</v>
      </c>
      <c r="D29" t="s">
        <v>415</v>
      </c>
      <c r="E29" t="s">
        <v>416</v>
      </c>
      <c r="F29">
        <v>1599837991.0999999</v>
      </c>
      <c r="G29">
        <f t="shared" si="0"/>
        <v>3.4172756378753372E-3</v>
      </c>
      <c r="H29">
        <f t="shared" si="1"/>
        <v>-0.95808845165461809</v>
      </c>
      <c r="I29">
        <f t="shared" si="2"/>
        <v>399.49100105986372</v>
      </c>
      <c r="J29">
        <f t="shared" si="3"/>
        <v>396.81358772172433</v>
      </c>
      <c r="K29">
        <f t="shared" si="4"/>
        <v>40.246079426500991</v>
      </c>
      <c r="L29">
        <f t="shared" si="5"/>
        <v>40.517631090049107</v>
      </c>
      <c r="M29">
        <f t="shared" si="6"/>
        <v>0.25315984053587298</v>
      </c>
      <c r="N29">
        <f t="shared" si="7"/>
        <v>2.285198856747229</v>
      </c>
      <c r="O29">
        <f t="shared" si="8"/>
        <v>0.23854716324350658</v>
      </c>
      <c r="P29">
        <f t="shared" si="9"/>
        <v>0.15033453310982958</v>
      </c>
      <c r="Q29">
        <f t="shared" si="10"/>
        <v>1.5958132752824533E-5</v>
      </c>
      <c r="R29">
        <f t="shared" si="11"/>
        <v>23.74216855030064</v>
      </c>
      <c r="S29">
        <f t="shared" si="12"/>
        <v>23.4316</v>
      </c>
      <c r="T29">
        <f t="shared" si="13"/>
        <v>2.8942284147536315</v>
      </c>
      <c r="U29">
        <f t="shared" si="14"/>
        <v>46.695413218092781</v>
      </c>
      <c r="V29">
        <f t="shared" si="15"/>
        <v>1.4725828310572799</v>
      </c>
      <c r="W29">
        <f t="shared" si="16"/>
        <v>3.1535920330751188</v>
      </c>
      <c r="X29">
        <f t="shared" si="17"/>
        <v>1.4216455836963515</v>
      </c>
      <c r="Y29">
        <f t="shared" si="18"/>
        <v>-150.70185563030236</v>
      </c>
      <c r="Z29">
        <f t="shared" si="19"/>
        <v>176.21244618611735</v>
      </c>
      <c r="AA29">
        <f t="shared" si="20"/>
        <v>16.171088695104896</v>
      </c>
      <c r="AB29">
        <f t="shared" si="21"/>
        <v>41.681695209052634</v>
      </c>
      <c r="AC29">
        <v>12</v>
      </c>
      <c r="AD29">
        <v>2</v>
      </c>
      <c r="AE29">
        <f t="shared" si="22"/>
        <v>1.0004437099171744</v>
      </c>
      <c r="AF29">
        <f t="shared" si="23"/>
        <v>4.4370991717435082E-2</v>
      </c>
      <c r="AG29">
        <f t="shared" si="24"/>
        <v>54113.392801593029</v>
      </c>
      <c r="AH29" t="s">
        <v>417</v>
      </c>
      <c r="AI29">
        <v>10220.9</v>
      </c>
      <c r="AJ29">
        <v>716.02</v>
      </c>
      <c r="AK29">
        <v>3149.93</v>
      </c>
      <c r="AL29">
        <f t="shared" si="25"/>
        <v>2433.91</v>
      </c>
      <c r="AM29">
        <f t="shared" si="26"/>
        <v>0.77268701209233226</v>
      </c>
      <c r="AN29">
        <v>-0.95704913517835899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-0.95808845165461809</v>
      </c>
      <c r="AW29" t="e">
        <f t="shared" si="30"/>
        <v>#DIV/0!</v>
      </c>
      <c r="AX29" t="e">
        <f t="shared" si="31"/>
        <v>#DIV/0!</v>
      </c>
      <c r="AY29">
        <f t="shared" si="32"/>
        <v>-1.2373780329605903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1.2941850766873055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1599837991.0999999</v>
      </c>
      <c r="BO29">
        <v>399.49099999999999</v>
      </c>
      <c r="BP29">
        <v>399.98</v>
      </c>
      <c r="BQ29">
        <v>14.5192</v>
      </c>
      <c r="BR29">
        <v>10.479900000000001</v>
      </c>
      <c r="BS29">
        <v>399.59800000000001</v>
      </c>
      <c r="BT29">
        <v>14.8352</v>
      </c>
      <c r="BU29">
        <v>500.00900000000001</v>
      </c>
      <c r="BV29">
        <v>101.384</v>
      </c>
      <c r="BW29">
        <v>3.9138399999999997E-2</v>
      </c>
      <c r="BX29">
        <v>24.861899999999999</v>
      </c>
      <c r="BY29">
        <v>23.4316</v>
      </c>
      <c r="BZ29">
        <v>999.9</v>
      </c>
      <c r="CA29">
        <v>0</v>
      </c>
      <c r="CB29">
        <v>0</v>
      </c>
      <c r="CC29">
        <v>10023.1</v>
      </c>
      <c r="CD29">
        <v>0</v>
      </c>
      <c r="CE29">
        <v>10.710699999999999</v>
      </c>
      <c r="CF29">
        <v>-0.48876999999999998</v>
      </c>
      <c r="CG29">
        <v>405.37700000000001</v>
      </c>
      <c r="CH29">
        <v>404.21600000000001</v>
      </c>
      <c r="CI29">
        <v>4.0393299999999996</v>
      </c>
      <c r="CJ29">
        <v>399.98</v>
      </c>
      <c r="CK29">
        <v>10.479900000000001</v>
      </c>
      <c r="CL29">
        <v>1.4720200000000001</v>
      </c>
      <c r="CM29">
        <v>1.0624899999999999</v>
      </c>
      <c r="CN29">
        <v>12.6806</v>
      </c>
      <c r="CO29">
        <v>7.8027499999999996</v>
      </c>
      <c r="CP29">
        <v>9.9996100000000008E-3</v>
      </c>
      <c r="CQ29">
        <v>0</v>
      </c>
      <c r="CR29">
        <v>0</v>
      </c>
      <c r="CS29">
        <v>0</v>
      </c>
      <c r="CT29">
        <v>714.75</v>
      </c>
      <c r="CU29">
        <v>9.9996100000000008E-3</v>
      </c>
      <c r="CV29">
        <v>62.1</v>
      </c>
      <c r="CW29">
        <v>9.6999999999999993</v>
      </c>
      <c r="CX29">
        <v>38.686999999999998</v>
      </c>
      <c r="CY29">
        <v>42.186999999999998</v>
      </c>
      <c r="CZ29">
        <v>40.811999999999998</v>
      </c>
      <c r="DA29">
        <v>41.436999999999998</v>
      </c>
      <c r="DB29">
        <v>41.125</v>
      </c>
      <c r="DC29">
        <v>0</v>
      </c>
      <c r="DD29">
        <v>0</v>
      </c>
      <c r="DE29">
        <v>0</v>
      </c>
      <c r="DF29">
        <v>84.700000047683702</v>
      </c>
      <c r="DG29">
        <v>0</v>
      </c>
      <c r="DH29">
        <v>716.02</v>
      </c>
      <c r="DI29">
        <v>-9.4807693622631195</v>
      </c>
      <c r="DJ29">
        <v>-6.9115383581883298</v>
      </c>
      <c r="DK29">
        <v>59.58</v>
      </c>
      <c r="DL29">
        <v>15</v>
      </c>
      <c r="DM29">
        <v>1599837964.5999999</v>
      </c>
      <c r="DN29" t="s">
        <v>419</v>
      </c>
      <c r="DO29">
        <v>1599837952.5999999</v>
      </c>
      <c r="DP29">
        <v>1599837964.5999999</v>
      </c>
      <c r="DQ29">
        <v>39</v>
      </c>
      <c r="DR29">
        <v>-2.5999999999999999E-2</v>
      </c>
      <c r="DS29">
        <v>0</v>
      </c>
      <c r="DT29">
        <v>-0.107</v>
      </c>
      <c r="DU29">
        <v>-0.316</v>
      </c>
      <c r="DV29">
        <v>400</v>
      </c>
      <c r="DW29">
        <v>10</v>
      </c>
      <c r="DX29">
        <v>0.24</v>
      </c>
      <c r="DY29">
        <v>0.02</v>
      </c>
      <c r="DZ29">
        <v>399.99392499999999</v>
      </c>
      <c r="EA29">
        <v>9.5335834896411606E-2</v>
      </c>
      <c r="EB29">
        <v>3.3750842582076203E-2</v>
      </c>
      <c r="EC29">
        <v>1</v>
      </c>
      <c r="ED29">
        <v>399.42206666666698</v>
      </c>
      <c r="EE29">
        <v>0.65977308120146605</v>
      </c>
      <c r="EF29">
        <v>4.8754441393124598E-2</v>
      </c>
      <c r="EG29">
        <v>1</v>
      </c>
      <c r="EH29">
        <v>10.47847</v>
      </c>
      <c r="EI29">
        <v>9.2735459662449202E-3</v>
      </c>
      <c r="EJ29">
        <v>9.22279784013562E-4</v>
      </c>
      <c r="EK29">
        <v>1</v>
      </c>
      <c r="EL29">
        <v>14.535665</v>
      </c>
      <c r="EM29">
        <v>-5.7951219512234302E-2</v>
      </c>
      <c r="EN29">
        <v>9.1123967758213794E-3</v>
      </c>
      <c r="EO29">
        <v>1</v>
      </c>
      <c r="EP29">
        <v>4</v>
      </c>
      <c r="EQ29">
        <v>4</v>
      </c>
      <c r="ER29" t="s">
        <v>369</v>
      </c>
      <c r="ES29">
        <v>2.9995500000000002</v>
      </c>
      <c r="ET29">
        <v>2.6333500000000001</v>
      </c>
      <c r="EU29">
        <v>0.10113999999999999</v>
      </c>
      <c r="EV29">
        <v>0.101609</v>
      </c>
      <c r="EW29">
        <v>7.7856800000000004E-2</v>
      </c>
      <c r="EX29">
        <v>5.9706700000000001E-2</v>
      </c>
      <c r="EY29">
        <v>28425.4</v>
      </c>
      <c r="EZ29">
        <v>32105.7</v>
      </c>
      <c r="FA29">
        <v>27624.1</v>
      </c>
      <c r="FB29">
        <v>30932</v>
      </c>
      <c r="FC29">
        <v>35731.4</v>
      </c>
      <c r="FD29">
        <v>40015.5</v>
      </c>
      <c r="FE29">
        <v>40806.9</v>
      </c>
      <c r="FF29">
        <v>45546.1</v>
      </c>
      <c r="FG29">
        <v>1.9952000000000001</v>
      </c>
      <c r="FH29">
        <v>2.0153500000000002</v>
      </c>
      <c r="FI29">
        <v>-2.4586899999999999E-3</v>
      </c>
      <c r="FJ29">
        <v>0</v>
      </c>
      <c r="FK29">
        <v>23.472000000000001</v>
      </c>
      <c r="FL29">
        <v>999.9</v>
      </c>
      <c r="FM29">
        <v>40.061999999999998</v>
      </c>
      <c r="FN29">
        <v>26.989000000000001</v>
      </c>
      <c r="FO29">
        <v>14.134399999999999</v>
      </c>
      <c r="FP29">
        <v>61.495199999999997</v>
      </c>
      <c r="FQ29">
        <v>29.3429</v>
      </c>
      <c r="FR29">
        <v>1</v>
      </c>
      <c r="FS29">
        <v>-0.14067099999999999</v>
      </c>
      <c r="FT29">
        <v>0.93924799999999997</v>
      </c>
      <c r="FU29">
        <v>20.208300000000001</v>
      </c>
      <c r="FV29">
        <v>5.2246300000000003</v>
      </c>
      <c r="FW29">
        <v>12.027900000000001</v>
      </c>
      <c r="FX29">
        <v>4.9598000000000004</v>
      </c>
      <c r="FY29">
        <v>3.3010000000000002</v>
      </c>
      <c r="FZ29">
        <v>999.9</v>
      </c>
      <c r="GA29">
        <v>9564</v>
      </c>
      <c r="GB29">
        <v>9999</v>
      </c>
      <c r="GC29">
        <v>9999</v>
      </c>
      <c r="GD29">
        <v>1.8797299999999999</v>
      </c>
      <c r="GE29">
        <v>1.8766700000000001</v>
      </c>
      <c r="GF29">
        <v>1.8788100000000001</v>
      </c>
      <c r="GG29">
        <v>1.8785099999999999</v>
      </c>
      <c r="GH29">
        <v>1.88005</v>
      </c>
      <c r="GI29">
        <v>1.87294</v>
      </c>
      <c r="GJ29">
        <v>1.8806499999999999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361</v>
      </c>
      <c r="GQ29" t="s">
        <v>362</v>
      </c>
      <c r="GR29" t="s">
        <v>363</v>
      </c>
      <c r="GS29" t="s">
        <v>363</v>
      </c>
      <c r="GT29" t="s">
        <v>363</v>
      </c>
      <c r="GU29" t="s">
        <v>363</v>
      </c>
      <c r="GV29">
        <v>0</v>
      </c>
      <c r="GW29">
        <v>100</v>
      </c>
      <c r="GX29">
        <v>100</v>
      </c>
      <c r="GY29">
        <v>-0.107</v>
      </c>
      <c r="GZ29">
        <v>-0.316</v>
      </c>
      <c r="HA29">
        <v>-0.10714999999999</v>
      </c>
      <c r="HB29">
        <v>0</v>
      </c>
      <c r="HC29">
        <v>0</v>
      </c>
      <c r="HD29">
        <v>0</v>
      </c>
      <c r="HE29">
        <v>-0.31596999999999997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0.6</v>
      </c>
      <c r="HN29">
        <v>0.4</v>
      </c>
      <c r="HO29">
        <v>2</v>
      </c>
      <c r="HP29">
        <v>509.64400000000001</v>
      </c>
      <c r="HQ29">
        <v>505.96499999999997</v>
      </c>
      <c r="HR29">
        <v>22.9998</v>
      </c>
      <c r="HS29">
        <v>25.855599999999999</v>
      </c>
      <c r="HT29">
        <v>30.0001</v>
      </c>
      <c r="HU29">
        <v>25.7803</v>
      </c>
      <c r="HV29">
        <v>25.7898</v>
      </c>
      <c r="HW29">
        <v>20.447299999999998</v>
      </c>
      <c r="HX29">
        <v>100</v>
      </c>
      <c r="HY29">
        <v>0</v>
      </c>
      <c r="HZ29">
        <v>23</v>
      </c>
      <c r="IA29">
        <v>400</v>
      </c>
      <c r="IB29">
        <v>12.2913</v>
      </c>
      <c r="IC29">
        <v>105.066</v>
      </c>
      <c r="ID29">
        <v>101.72499999999999</v>
      </c>
    </row>
    <row r="30" spans="1:238" x14ac:dyDescent="0.35">
      <c r="A30">
        <v>13</v>
      </c>
      <c r="B30">
        <v>1599840801.5</v>
      </c>
      <c r="C30">
        <v>4050.5</v>
      </c>
      <c r="D30" t="s">
        <v>420</v>
      </c>
      <c r="E30" t="s">
        <v>421</v>
      </c>
      <c r="F30">
        <v>1599840801.5</v>
      </c>
      <c r="G30">
        <f t="shared" si="0"/>
        <v>1.9225022506815304E-3</v>
      </c>
      <c r="H30">
        <f t="shared" si="1"/>
        <v>-0.94731624251589608</v>
      </c>
      <c r="I30">
        <f t="shared" si="2"/>
        <v>400.21000105022108</v>
      </c>
      <c r="J30">
        <f t="shared" si="3"/>
        <v>402.52940601708377</v>
      </c>
      <c r="K30">
        <f t="shared" si="4"/>
        <v>40.825755926888107</v>
      </c>
      <c r="L30">
        <f t="shared" si="5"/>
        <v>40.590514824853614</v>
      </c>
      <c r="M30">
        <f t="shared" si="6"/>
        <v>0.12432459779974735</v>
      </c>
      <c r="N30">
        <f t="shared" si="7"/>
        <v>2.282703789599597</v>
      </c>
      <c r="O30">
        <f t="shared" si="8"/>
        <v>0.1206816853230553</v>
      </c>
      <c r="P30">
        <f t="shared" si="9"/>
        <v>7.57444631821695E-2</v>
      </c>
      <c r="Q30">
        <f t="shared" si="10"/>
        <v>1.5958132752824533E-5</v>
      </c>
      <c r="R30">
        <f t="shared" si="11"/>
        <v>23.933167415980172</v>
      </c>
      <c r="S30">
        <f t="shared" si="12"/>
        <v>23.575700000000001</v>
      </c>
      <c r="T30">
        <f t="shared" si="13"/>
        <v>2.9194847728800029</v>
      </c>
      <c r="U30">
        <f t="shared" si="14"/>
        <v>43.179950681275685</v>
      </c>
      <c r="V30">
        <f t="shared" si="15"/>
        <v>1.33768875521124</v>
      </c>
      <c r="W30">
        <f t="shared" si="16"/>
        <v>3.0979395161544452</v>
      </c>
      <c r="X30">
        <f t="shared" si="17"/>
        <v>1.5817960176687629</v>
      </c>
      <c r="Y30">
        <f t="shared" si="18"/>
        <v>-84.782349255055493</v>
      </c>
      <c r="Z30">
        <f t="shared" si="19"/>
        <v>121.61295820977561</v>
      </c>
      <c r="AA30">
        <f t="shared" si="20"/>
        <v>11.163958506765278</v>
      </c>
      <c r="AB30">
        <f t="shared" si="21"/>
        <v>47.994583419618152</v>
      </c>
      <c r="AC30">
        <v>11</v>
      </c>
      <c r="AD30">
        <v>2</v>
      </c>
      <c r="AE30">
        <f t="shared" si="22"/>
        <v>1.0004069428639475</v>
      </c>
      <c r="AF30">
        <f t="shared" si="23"/>
        <v>4.0694286394749035E-2</v>
      </c>
      <c r="AG30">
        <f t="shared" si="24"/>
        <v>54083.643412521655</v>
      </c>
      <c r="AH30" t="s">
        <v>422</v>
      </c>
      <c r="AI30">
        <v>10224.299999999999</v>
      </c>
      <c r="AJ30">
        <v>682.80200000000002</v>
      </c>
      <c r="AK30">
        <v>3530.02</v>
      </c>
      <c r="AL30">
        <f t="shared" si="25"/>
        <v>2847.2179999999998</v>
      </c>
      <c r="AM30">
        <f t="shared" si="26"/>
        <v>0.80657276729310312</v>
      </c>
      <c r="AN30">
        <v>-0.94661373630756895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-0.94731624251589608</v>
      </c>
      <c r="AW30" t="e">
        <f t="shared" si="30"/>
        <v>#DIV/0!</v>
      </c>
      <c r="AX30" t="e">
        <f t="shared" si="31"/>
        <v>#DIV/0!</v>
      </c>
      <c r="AY30">
        <f t="shared" si="32"/>
        <v>-0.83638215121080595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1.2398137409920842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1599840801.5</v>
      </c>
      <c r="BO30">
        <v>400.21</v>
      </c>
      <c r="BP30">
        <v>399.99700000000001</v>
      </c>
      <c r="BQ30">
        <v>13.1892</v>
      </c>
      <c r="BR30">
        <v>10.9139</v>
      </c>
      <c r="BS30">
        <v>400.37200000000001</v>
      </c>
      <c r="BT30">
        <v>13.5052</v>
      </c>
      <c r="BU30">
        <v>500.07400000000001</v>
      </c>
      <c r="BV30">
        <v>101.384</v>
      </c>
      <c r="BW30">
        <v>3.9039699999999997E-2</v>
      </c>
      <c r="BX30">
        <v>24.5639</v>
      </c>
      <c r="BY30">
        <v>23.575700000000001</v>
      </c>
      <c r="BZ30">
        <v>999.9</v>
      </c>
      <c r="CA30">
        <v>0</v>
      </c>
      <c r="CB30">
        <v>0</v>
      </c>
      <c r="CC30">
        <v>10006.9</v>
      </c>
      <c r="CD30">
        <v>0</v>
      </c>
      <c r="CE30">
        <v>10.1287</v>
      </c>
      <c r="CF30">
        <v>0.26828000000000002</v>
      </c>
      <c r="CG30">
        <v>405.61500000000001</v>
      </c>
      <c r="CH30">
        <v>404.41</v>
      </c>
      <c r="CI30">
        <v>2.2752599999999998</v>
      </c>
      <c r="CJ30">
        <v>399.99700000000001</v>
      </c>
      <c r="CK30">
        <v>10.9139</v>
      </c>
      <c r="CL30">
        <v>1.33718</v>
      </c>
      <c r="CM30">
        <v>1.1065</v>
      </c>
      <c r="CN30">
        <v>11.2233</v>
      </c>
      <c r="CO30">
        <v>8.3996999999999993</v>
      </c>
      <c r="CP30">
        <v>9.9996100000000008E-3</v>
      </c>
      <c r="CQ30">
        <v>0</v>
      </c>
      <c r="CR30">
        <v>0</v>
      </c>
      <c r="CS30">
        <v>0</v>
      </c>
      <c r="CT30">
        <v>680.25</v>
      </c>
      <c r="CU30">
        <v>9.9996100000000008E-3</v>
      </c>
      <c r="CV30">
        <v>42.9</v>
      </c>
      <c r="CW30">
        <v>7.45</v>
      </c>
      <c r="CX30">
        <v>35.561999999999998</v>
      </c>
      <c r="CY30">
        <v>39.5</v>
      </c>
      <c r="CZ30">
        <v>37.75</v>
      </c>
      <c r="DA30">
        <v>38.936999999999998</v>
      </c>
      <c r="DB30">
        <v>38.25</v>
      </c>
      <c r="DC30">
        <v>0</v>
      </c>
      <c r="DD30">
        <v>0</v>
      </c>
      <c r="DE30">
        <v>0</v>
      </c>
      <c r="DF30">
        <v>2809.7999999523199</v>
      </c>
      <c r="DG30">
        <v>0</v>
      </c>
      <c r="DH30">
        <v>682.80200000000002</v>
      </c>
      <c r="DI30">
        <v>3.3307690760055899</v>
      </c>
      <c r="DJ30">
        <v>-5.06538433489012</v>
      </c>
      <c r="DK30">
        <v>41.643999999999998</v>
      </c>
      <c r="DL30">
        <v>15</v>
      </c>
      <c r="DM30">
        <v>1599840817.5</v>
      </c>
      <c r="DN30" t="s">
        <v>423</v>
      </c>
      <c r="DO30">
        <v>1599840817.5</v>
      </c>
      <c r="DP30">
        <v>1599837964.5999999</v>
      </c>
      <c r="DQ30">
        <v>40</v>
      </c>
      <c r="DR30">
        <v>-5.5E-2</v>
      </c>
      <c r="DS30">
        <v>0</v>
      </c>
      <c r="DT30">
        <v>-0.16200000000000001</v>
      </c>
      <c r="DU30">
        <v>-0.316</v>
      </c>
      <c r="DV30">
        <v>400</v>
      </c>
      <c r="DW30">
        <v>10</v>
      </c>
      <c r="DX30">
        <v>0.27</v>
      </c>
      <c r="DY30">
        <v>0.02</v>
      </c>
      <c r="DZ30">
        <v>400.00700000000001</v>
      </c>
      <c r="EA30">
        <v>9.9344947735418201E-2</v>
      </c>
      <c r="EB30">
        <v>2.8658629994652102E-2</v>
      </c>
      <c r="EC30">
        <v>1</v>
      </c>
      <c r="ED30">
        <v>400.25241935483899</v>
      </c>
      <c r="EE30">
        <v>-6.2661290325185706E-2</v>
      </c>
      <c r="EF30">
        <v>1.2517791708649501E-2</v>
      </c>
      <c r="EG30">
        <v>1</v>
      </c>
      <c r="EH30">
        <v>10.912524390243901</v>
      </c>
      <c r="EI30">
        <v>6.4850174216136303E-3</v>
      </c>
      <c r="EJ30">
        <v>7.9595945717473996E-4</v>
      </c>
      <c r="EK30">
        <v>1</v>
      </c>
      <c r="EL30">
        <v>13.190817073170701</v>
      </c>
      <c r="EM30">
        <v>-1.4142857142897701E-2</v>
      </c>
      <c r="EN30">
        <v>1.4303167718433801E-3</v>
      </c>
      <c r="EO30">
        <v>1</v>
      </c>
      <c r="EP30">
        <v>4</v>
      </c>
      <c r="EQ30">
        <v>4</v>
      </c>
      <c r="ER30" t="s">
        <v>369</v>
      </c>
      <c r="ES30">
        <v>2.9996100000000001</v>
      </c>
      <c r="ET30">
        <v>2.6332499999999999</v>
      </c>
      <c r="EU30">
        <v>0.101183</v>
      </c>
      <c r="EV30">
        <v>0.101523</v>
      </c>
      <c r="EW30">
        <v>7.2506799999999996E-2</v>
      </c>
      <c r="EX30">
        <v>6.1532400000000001E-2</v>
      </c>
      <c r="EY30">
        <v>28404.3</v>
      </c>
      <c r="EZ30">
        <v>32078.7</v>
      </c>
      <c r="FA30">
        <v>27606.1</v>
      </c>
      <c r="FB30">
        <v>30904.400000000001</v>
      </c>
      <c r="FC30">
        <v>35922.5</v>
      </c>
      <c r="FD30">
        <v>39903.4</v>
      </c>
      <c r="FE30">
        <v>40787.4</v>
      </c>
      <c r="FF30">
        <v>45507.7</v>
      </c>
      <c r="FG30">
        <v>1.99098</v>
      </c>
      <c r="FH30">
        <v>2.0089000000000001</v>
      </c>
      <c r="FI30">
        <v>6.8284599999999997E-3</v>
      </c>
      <c r="FJ30">
        <v>0</v>
      </c>
      <c r="FK30">
        <v>23.4634</v>
      </c>
      <c r="FL30">
        <v>999.9</v>
      </c>
      <c r="FM30">
        <v>38.603000000000002</v>
      </c>
      <c r="FN30">
        <v>27.483000000000001</v>
      </c>
      <c r="FO30">
        <v>14.019600000000001</v>
      </c>
      <c r="FP30">
        <v>61.8354</v>
      </c>
      <c r="FQ30">
        <v>29.334900000000001</v>
      </c>
      <c r="FR30">
        <v>1</v>
      </c>
      <c r="FS30">
        <v>-0.111875</v>
      </c>
      <c r="FT30">
        <v>0.89898100000000003</v>
      </c>
      <c r="FU30">
        <v>20.208200000000001</v>
      </c>
      <c r="FV30">
        <v>5.2232799999999999</v>
      </c>
      <c r="FW30">
        <v>12.027900000000001</v>
      </c>
      <c r="FX30">
        <v>4.9597499999999997</v>
      </c>
      <c r="FY30">
        <v>3.3010000000000002</v>
      </c>
      <c r="FZ30">
        <v>999.9</v>
      </c>
      <c r="GA30">
        <v>9626.2000000000007</v>
      </c>
      <c r="GB30">
        <v>9999</v>
      </c>
      <c r="GC30">
        <v>9999</v>
      </c>
      <c r="GD30">
        <v>1.8797299999999999</v>
      </c>
      <c r="GE30">
        <v>1.87666</v>
      </c>
      <c r="GF30">
        <v>1.8788100000000001</v>
      </c>
      <c r="GG30">
        <v>1.8785400000000001</v>
      </c>
      <c r="GH30">
        <v>1.8800399999999999</v>
      </c>
      <c r="GI30">
        <v>1.8729499999999999</v>
      </c>
      <c r="GJ30">
        <v>1.88062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361</v>
      </c>
      <c r="GQ30" t="s">
        <v>362</v>
      </c>
      <c r="GR30" t="s">
        <v>363</v>
      </c>
      <c r="GS30" t="s">
        <v>363</v>
      </c>
      <c r="GT30" t="s">
        <v>363</v>
      </c>
      <c r="GU30" t="s">
        <v>363</v>
      </c>
      <c r="GV30">
        <v>0</v>
      </c>
      <c r="GW30">
        <v>100</v>
      </c>
      <c r="GX30">
        <v>100</v>
      </c>
      <c r="GY30">
        <v>-0.16200000000000001</v>
      </c>
      <c r="GZ30">
        <v>-0.316</v>
      </c>
      <c r="HA30">
        <v>-0.10714999999999</v>
      </c>
      <c r="HB30">
        <v>0</v>
      </c>
      <c r="HC30">
        <v>0</v>
      </c>
      <c r="HD30">
        <v>0</v>
      </c>
      <c r="HE30">
        <v>-0.31596999999999997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47.5</v>
      </c>
      <c r="HN30">
        <v>47.3</v>
      </c>
      <c r="HO30">
        <v>2</v>
      </c>
      <c r="HP30">
        <v>510.30500000000001</v>
      </c>
      <c r="HQ30">
        <v>505.05700000000002</v>
      </c>
      <c r="HR30">
        <v>22.999700000000001</v>
      </c>
      <c r="HS30">
        <v>26.1829</v>
      </c>
      <c r="HT30">
        <v>30.0002</v>
      </c>
      <c r="HU30">
        <v>26.146699999999999</v>
      </c>
      <c r="HV30">
        <v>26.1464</v>
      </c>
      <c r="HW30">
        <v>20.453299999999999</v>
      </c>
      <c r="HX30">
        <v>100</v>
      </c>
      <c r="HY30">
        <v>0</v>
      </c>
      <c r="HZ30">
        <v>23</v>
      </c>
      <c r="IA30">
        <v>400</v>
      </c>
      <c r="IB30">
        <v>12.2913</v>
      </c>
      <c r="IC30">
        <v>105.009</v>
      </c>
      <c r="ID30">
        <v>101.637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2020-09-11T11:18:45Z</dcterms:created>
  <dcterms:modified xsi:type="dcterms:W3CDTF">2020-09-21T13:55:17Z</dcterms:modified>
</cp:coreProperties>
</file>